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mortization" sheetId="1" r:id="rId1"/>
  </sheets>
  <calcPr calcId="191029" fullCalcOnLoad="1"/>
</workbook>
</file>

<file path=xl/styles.xml><?xml version="1.0" encoding="utf-8"?>
<styleSheet xmlns="http://schemas.openxmlformats.org/spreadsheetml/2006/main">
  <numFmts count="3">
    <numFmt numFmtId="164" formatCode="#,##0.00;-#,##0.00;&quot;&quot;"/>
    <numFmt numFmtId="165" formatCode="mmm yyyy"/>
    <numFmt numFmtId="166" formatCode="yyyy-mm-dd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0" fillId="2" borderId="0" xfId="0" applyFill="1"/>
    <xf numFmtId="0" fontId="1" fillId="0" borderId="0" xfId="0" applyFont="1"/>
    <xf numFmtId="4" fontId="0" fillId="2" borderId="0" xfId="0" applyNumberFormat="1" applyFill="1"/>
    <xf numFmtId="4" fontId="1" fillId="0" borderId="0" xfId="0" applyNumberFormat="1" applyFont="1"/>
    <xf numFmtId="166" fontId="0" fillId="2" borderId="0" xfId="0" applyNumberFormat="1" applyFill="1"/>
    <xf numFmtId="165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165" fontId="1" fillId="0" borderId="0" xfId="0" applyNumberFormat="1" applyFont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1" topLeftCell="A12" activePane="bottomLeft" state="frozen"/>
    </sheetView>
  </sheetViews>
  <cols>
    <col min="1" max="1" width="40" customWidth="1"/>
    <col min="2" max="2" width="14" customWidth="1"/>
    <col min="3" max="7" width="16" customWidth="1"/>
  </cols>
  <sheetData>
    <row r="1">
      <c r="A1" t="inlineStr" s="3">
        <is>
          <t>Loan amount</t>
        </is>
      </c>
      <c r="B1" s="4">
        <v>200000</v>
      </c>
      <c r="C1" t="inlineStr">
        <is>
          <t>&lt;- change the yellow cells</t>
        </is>
      </c>
    </row>
    <row r="2">
      <c r="A2" t="inlineStr" s="3">
        <is>
          <t>Annual interest rate (%)</t>
        </is>
      </c>
      <c r="B2" s="2">
        <v>6</v>
      </c>
    </row>
    <row r="3">
      <c r="A3" t="inlineStr" s="3">
        <is>
          <t>Term (years, up to 40)</t>
        </is>
      </c>
      <c r="B3" s="2">
        <v>30</v>
      </c>
    </row>
    <row r="4">
      <c r="A4" t="inlineStr" s="3">
        <is>
          <t>First payment date</t>
        </is>
      </c>
      <c r="B4" s="6">
        <v>46327</v>
      </c>
    </row>
    <row r="5">
      <c r="A5" t="inlineStr" s="3">
        <is>
          <t>Extra principal every month</t>
        </is>
      </c>
      <c r="B5" s="4">
        <v>0</v>
      </c>
      <c r="C5" t="inlineStr">
        <is>
          <t>One-time extra payment? Type it in column F of that month.</t>
        </is>
      </c>
    </row>
    <row r="6">
      <c r="A6" t="inlineStr" s="3">
        <is>
          <t>Monthly payment (principal &amp; interest)</t>
        </is>
      </c>
      <c r="B6" s="5">
        <f>ROUND(PMT(B2/100/12,B3*12,-B1),2)</f>
        <v>1199.1</v>
      </c>
    </row>
    <row r="7">
      <c r="A7" t="inlineStr" s="3">
        <is>
          <t>Payoff date</t>
        </is>
      </c>
      <c r="B7" s="10">
        <f>EDATE(B4,COUNTIF(C13:C492,"&gt;0")-1)</f>
        <v>57254</v>
      </c>
    </row>
    <row r="8">
      <c r="A8" t="inlineStr" s="3">
        <is>
          <t>Total interest</t>
        </is>
      </c>
      <c r="B8" s="5">
        <f>ROUND(SUM(D13:D492),2)</f>
        <v>231677.04</v>
      </c>
    </row>
    <row r="9">
      <c r="A9" t="inlineStr" s="3">
        <is>
          <t>Interest saved by extra payments (approx.)</t>
        </is>
      </c>
      <c r="B9" s="5">
        <f>IF(SUM(F13:F492)=0,0,MAX(0,ROUND(B6*B3*12-B1-B8,0)))</f>
        <v>0</v>
      </c>
    </row>
    <row r="10">
      <c r="A10" t="inlineStr" s="3">
        <is>
          <t>Months saved by extra payments</t>
        </is>
      </c>
      <c r="B10" s="11">
        <f>IF(SUM(F13:F492)=0,0,B3*12-COUNTIF(C13:C492,"&gt;0"))</f>
        <v>0</v>
      </c>
    </row>
    <row r="11">
      <c r="A11" t="inlineStr" s="3">
        <is>
          <t>Payment #</t>
        </is>
      </c>
      <c r="B11" t="inlineStr" s="3">
        <is>
          <t>Date</t>
        </is>
      </c>
      <c r="C11" t="inlineStr" s="3">
        <is>
          <t>Payment</t>
        </is>
      </c>
      <c r="D11" t="inlineStr" s="3">
        <is>
          <t>Interest</t>
        </is>
      </c>
      <c r="E11" t="inlineStr" s="3">
        <is>
          <t>Principal (incl. extra)</t>
        </is>
      </c>
      <c r="F11" t="inlineStr" s="3">
        <is>
          <t>Extra principal</t>
        </is>
      </c>
      <c r="G11" t="inlineStr" s="3">
        <is>
          <t>Balance</t>
        </is>
      </c>
    </row>
    <row r="12">
      <c r="A12">
        <v>0</v>
      </c>
      <c r="G12" s="1">
        <f>B1</f>
        <v>200000</v>
      </c>
    </row>
    <row r="13">
      <c r="A13">
        <v>1</v>
      </c>
      <c r="B13" s="7">
        <f>IF(G12&lt;=0,"",EDATE($B$4,A13-1))</f>
        <v>46327</v>
      </c>
      <c r="C13" s="8">
        <f>IF(G12&lt;=0,0,IF(A13&gt;=$B$3*12,ROUND(G12*(1+$B$2/100/12),2),MIN($B$6,ROUND(G12*(1+$B$2/100/12),2))))</f>
        <v>1199.1</v>
      </c>
      <c r="D13" s="8">
        <f>IF(G12&lt;=0,0,ROUND(G12*$B$2/100/12,2))</f>
        <v>1000</v>
      </c>
      <c r="E13" s="8">
        <f>IF(G12&lt;=0,0,MIN(G12,ROUND(C13-D13+F13,2)))</f>
        <v>199.1</v>
      </c>
      <c r="F13" s="9">
        <f>IF(G12&lt;=0,0,$B$5)</f>
        <v>0</v>
      </c>
      <c r="G13" s="8">
        <f>MAX(0,ROUND(G12-E13,2))</f>
        <v>199800.9</v>
      </c>
    </row>
    <row r="14">
      <c r="A14">
        <v>2</v>
      </c>
      <c r="B14" s="7">
        <f>IF(G13&lt;=0,"",EDATE($B$4,A14-1))</f>
        <v>46357</v>
      </c>
      <c r="C14" s="8">
        <f>IF(G13&lt;=0,0,IF(A14&gt;=$B$3*12,ROUND(G13*(1+$B$2/100/12),2),MIN($B$6,ROUND(G13*(1+$B$2/100/12),2))))</f>
        <v>1199.1</v>
      </c>
      <c r="D14" s="8">
        <f>IF(G13&lt;=0,0,ROUND(G13*$B$2/100/12,2))</f>
        <v>999</v>
      </c>
      <c r="E14" s="8">
        <f>IF(G13&lt;=0,0,MIN(G13,ROUND(C14-D14+F14,2)))</f>
        <v>200.1</v>
      </c>
      <c r="F14" s="9">
        <f>IF(G13&lt;=0,0,$B$5)</f>
        <v>0</v>
      </c>
      <c r="G14" s="8">
        <f>MAX(0,ROUND(G13-E14,2))</f>
        <v>199600.8</v>
      </c>
    </row>
    <row r="15">
      <c r="A15">
        <v>3</v>
      </c>
      <c r="B15" s="7">
        <f>IF(G14&lt;=0,"",EDATE($B$4,A15-1))</f>
        <v>46388</v>
      </c>
      <c r="C15" s="8">
        <f>IF(G14&lt;=0,0,IF(A15&gt;=$B$3*12,ROUND(G14*(1+$B$2/100/12),2),MIN($B$6,ROUND(G14*(1+$B$2/100/12),2))))</f>
        <v>1199.1</v>
      </c>
      <c r="D15" s="8">
        <f>IF(G14&lt;=0,0,ROUND(G14*$B$2/100/12,2))</f>
        <v>998</v>
      </c>
      <c r="E15" s="8">
        <f>IF(G14&lt;=0,0,MIN(G14,ROUND(C15-D15+F15,2)))</f>
        <v>201.1</v>
      </c>
      <c r="F15" s="9">
        <f>IF(G14&lt;=0,0,$B$5)</f>
        <v>0</v>
      </c>
      <c r="G15" s="8">
        <f>MAX(0,ROUND(G14-E15,2))</f>
        <v>199399.7</v>
      </c>
    </row>
    <row r="16">
      <c r="A16">
        <v>4</v>
      </c>
      <c r="B16" s="7">
        <f>IF(G15&lt;=0,"",EDATE($B$4,A16-1))</f>
        <v>46419</v>
      </c>
      <c r="C16" s="8">
        <f>IF(G15&lt;=0,0,IF(A16&gt;=$B$3*12,ROUND(G15*(1+$B$2/100/12),2),MIN($B$6,ROUND(G15*(1+$B$2/100/12),2))))</f>
        <v>1199.1</v>
      </c>
      <c r="D16" s="8">
        <f>IF(G15&lt;=0,0,ROUND(G15*$B$2/100/12,2))</f>
        <v>997</v>
      </c>
      <c r="E16" s="8">
        <f>IF(G15&lt;=0,0,MIN(G15,ROUND(C16-D16+F16,2)))</f>
        <v>202.1</v>
      </c>
      <c r="F16" s="9">
        <f>IF(G15&lt;=0,0,$B$5)</f>
        <v>0</v>
      </c>
      <c r="G16" s="8">
        <f>MAX(0,ROUND(G15-E16,2))</f>
        <v>199197.6</v>
      </c>
    </row>
    <row r="17">
      <c r="A17">
        <v>5</v>
      </c>
      <c r="B17" s="7">
        <f>IF(G16&lt;=0,"",EDATE($B$4,A17-1))</f>
        <v>46447</v>
      </c>
      <c r="C17" s="8">
        <f>IF(G16&lt;=0,0,IF(A17&gt;=$B$3*12,ROUND(G16*(1+$B$2/100/12),2),MIN($B$6,ROUND(G16*(1+$B$2/100/12),2))))</f>
        <v>1199.1</v>
      </c>
      <c r="D17" s="8">
        <f>IF(G16&lt;=0,0,ROUND(G16*$B$2/100/12,2))</f>
        <v>995.99</v>
      </c>
      <c r="E17" s="8">
        <f>IF(G16&lt;=0,0,MIN(G16,ROUND(C17-D17+F17,2)))</f>
        <v>203.11</v>
      </c>
      <c r="F17" s="9">
        <f>IF(G16&lt;=0,0,$B$5)</f>
        <v>0</v>
      </c>
      <c r="G17" s="8">
        <f>MAX(0,ROUND(G16-E17,2))</f>
        <v>198994.49</v>
      </c>
    </row>
    <row r="18">
      <c r="A18">
        <v>6</v>
      </c>
      <c r="B18" s="7">
        <f>IF(G17&lt;=0,"",EDATE($B$4,A18-1))</f>
        <v>46478</v>
      </c>
      <c r="C18" s="8">
        <f>IF(G17&lt;=0,0,IF(A18&gt;=$B$3*12,ROUND(G17*(1+$B$2/100/12),2),MIN($B$6,ROUND(G17*(1+$B$2/100/12),2))))</f>
        <v>1199.1</v>
      </c>
      <c r="D18" s="8">
        <f>IF(G17&lt;=0,0,ROUND(G17*$B$2/100/12,2))</f>
        <v>994.97</v>
      </c>
      <c r="E18" s="8">
        <f>IF(G17&lt;=0,0,MIN(G17,ROUND(C18-D18+F18,2)))</f>
        <v>204.13</v>
      </c>
      <c r="F18" s="9">
        <f>IF(G17&lt;=0,0,$B$5)</f>
        <v>0</v>
      </c>
      <c r="G18" s="8">
        <f>MAX(0,ROUND(G17-E18,2))</f>
        <v>198790.36</v>
      </c>
    </row>
    <row r="19">
      <c r="A19">
        <v>7</v>
      </c>
      <c r="B19" s="7">
        <f>IF(G18&lt;=0,"",EDATE($B$4,A19-1))</f>
        <v>46508</v>
      </c>
      <c r="C19" s="8">
        <f>IF(G18&lt;=0,0,IF(A19&gt;=$B$3*12,ROUND(G18*(1+$B$2/100/12),2),MIN($B$6,ROUND(G18*(1+$B$2/100/12),2))))</f>
        <v>1199.1</v>
      </c>
      <c r="D19" s="8">
        <f>IF(G18&lt;=0,0,ROUND(G18*$B$2/100/12,2))</f>
        <v>993.95</v>
      </c>
      <c r="E19" s="8">
        <f>IF(G18&lt;=0,0,MIN(G18,ROUND(C19-D19+F19,2)))</f>
        <v>205.15</v>
      </c>
      <c r="F19" s="9">
        <f>IF(G18&lt;=0,0,$B$5)</f>
        <v>0</v>
      </c>
      <c r="G19" s="8">
        <f>MAX(0,ROUND(G18-E19,2))</f>
        <v>198585.21</v>
      </c>
    </row>
    <row r="20">
      <c r="A20">
        <v>8</v>
      </c>
      <c r="B20" s="7">
        <f>IF(G19&lt;=0,"",EDATE($B$4,A20-1))</f>
        <v>46539</v>
      </c>
      <c r="C20" s="8">
        <f>IF(G19&lt;=0,0,IF(A20&gt;=$B$3*12,ROUND(G19*(1+$B$2/100/12),2),MIN($B$6,ROUND(G19*(1+$B$2/100/12),2))))</f>
        <v>1199.1</v>
      </c>
      <c r="D20" s="8">
        <f>IF(G19&lt;=0,0,ROUND(G19*$B$2/100/12,2))</f>
        <v>992.93</v>
      </c>
      <c r="E20" s="8">
        <f>IF(G19&lt;=0,0,MIN(G19,ROUND(C20-D20+F20,2)))</f>
        <v>206.17</v>
      </c>
      <c r="F20" s="9">
        <f>IF(G19&lt;=0,0,$B$5)</f>
        <v>0</v>
      </c>
      <c r="G20" s="8">
        <f>MAX(0,ROUND(G19-E20,2))</f>
        <v>198379.04</v>
      </c>
    </row>
    <row r="21">
      <c r="A21">
        <v>9</v>
      </c>
      <c r="B21" s="7">
        <f>IF(G20&lt;=0,"",EDATE($B$4,A21-1))</f>
        <v>46569</v>
      </c>
      <c r="C21" s="8">
        <f>IF(G20&lt;=0,0,IF(A21&gt;=$B$3*12,ROUND(G20*(1+$B$2/100/12),2),MIN($B$6,ROUND(G20*(1+$B$2/100/12),2))))</f>
        <v>1199.1</v>
      </c>
      <c r="D21" s="8">
        <f>IF(G20&lt;=0,0,ROUND(G20*$B$2/100/12,2))</f>
        <v>991.9</v>
      </c>
      <c r="E21" s="8">
        <f>IF(G20&lt;=0,0,MIN(G20,ROUND(C21-D21+F21,2)))</f>
        <v>207.2</v>
      </c>
      <c r="F21" s="9">
        <f>IF(G20&lt;=0,0,$B$5)</f>
        <v>0</v>
      </c>
      <c r="G21" s="8">
        <f>MAX(0,ROUND(G20-E21,2))</f>
        <v>198171.84</v>
      </c>
    </row>
    <row r="22">
      <c r="A22">
        <v>10</v>
      </c>
      <c r="B22" s="7">
        <f>IF(G21&lt;=0,"",EDATE($B$4,A22-1))</f>
        <v>46600</v>
      </c>
      <c r="C22" s="8">
        <f>IF(G21&lt;=0,0,IF(A22&gt;=$B$3*12,ROUND(G21*(1+$B$2/100/12),2),MIN($B$6,ROUND(G21*(1+$B$2/100/12),2))))</f>
        <v>1199.1</v>
      </c>
      <c r="D22" s="8">
        <f>IF(G21&lt;=0,0,ROUND(G21*$B$2/100/12,2))</f>
        <v>990.86</v>
      </c>
      <c r="E22" s="8">
        <f>IF(G21&lt;=0,0,MIN(G21,ROUND(C22-D22+F22,2)))</f>
        <v>208.24</v>
      </c>
      <c r="F22" s="9">
        <f>IF(G21&lt;=0,0,$B$5)</f>
        <v>0</v>
      </c>
      <c r="G22" s="8">
        <f>MAX(0,ROUND(G21-E22,2))</f>
        <v>197963.6</v>
      </c>
    </row>
    <row r="23">
      <c r="A23">
        <v>11</v>
      </c>
      <c r="B23" s="7">
        <f>IF(G22&lt;=0,"",EDATE($B$4,A23-1))</f>
        <v>46631</v>
      </c>
      <c r="C23" s="8">
        <f>IF(G22&lt;=0,0,IF(A23&gt;=$B$3*12,ROUND(G22*(1+$B$2/100/12),2),MIN($B$6,ROUND(G22*(1+$B$2/100/12),2))))</f>
        <v>1199.1</v>
      </c>
      <c r="D23" s="8">
        <f>IF(G22&lt;=0,0,ROUND(G22*$B$2/100/12,2))</f>
        <v>989.82</v>
      </c>
      <c r="E23" s="8">
        <f>IF(G22&lt;=0,0,MIN(G22,ROUND(C23-D23+F23,2)))</f>
        <v>209.28</v>
      </c>
      <c r="F23" s="9">
        <f>IF(G22&lt;=0,0,$B$5)</f>
        <v>0</v>
      </c>
      <c r="G23" s="8">
        <f>MAX(0,ROUND(G22-E23,2))</f>
        <v>197754.32</v>
      </c>
    </row>
    <row r="24">
      <c r="A24">
        <v>12</v>
      </c>
      <c r="B24" s="7">
        <f>IF(G23&lt;=0,"",EDATE($B$4,A24-1))</f>
        <v>46661</v>
      </c>
      <c r="C24" s="8">
        <f>IF(G23&lt;=0,0,IF(A24&gt;=$B$3*12,ROUND(G23*(1+$B$2/100/12),2),MIN($B$6,ROUND(G23*(1+$B$2/100/12),2))))</f>
        <v>1199.1</v>
      </c>
      <c r="D24" s="8">
        <f>IF(G23&lt;=0,0,ROUND(G23*$B$2/100/12,2))</f>
        <v>988.77</v>
      </c>
      <c r="E24" s="8">
        <f>IF(G23&lt;=0,0,MIN(G23,ROUND(C24-D24+F24,2)))</f>
        <v>210.33</v>
      </c>
      <c r="F24" s="9">
        <f>IF(G23&lt;=0,0,$B$5)</f>
        <v>0</v>
      </c>
      <c r="G24" s="8">
        <f>MAX(0,ROUND(G23-E24,2))</f>
        <v>197543.99</v>
      </c>
    </row>
    <row r="25">
      <c r="A25">
        <v>13</v>
      </c>
      <c r="B25" s="7">
        <f>IF(G24&lt;=0,"",EDATE($B$4,A25-1))</f>
        <v>46692</v>
      </c>
      <c r="C25" s="8">
        <f>IF(G24&lt;=0,0,IF(A25&gt;=$B$3*12,ROUND(G24*(1+$B$2/100/12),2),MIN($B$6,ROUND(G24*(1+$B$2/100/12),2))))</f>
        <v>1199.1</v>
      </c>
      <c r="D25" s="8">
        <f>IF(G24&lt;=0,0,ROUND(G24*$B$2/100/12,2))</f>
        <v>987.72</v>
      </c>
      <c r="E25" s="8">
        <f>IF(G24&lt;=0,0,MIN(G24,ROUND(C25-D25+F25,2)))</f>
        <v>211.38</v>
      </c>
      <c r="F25" s="9">
        <f>IF(G24&lt;=0,0,$B$5)</f>
        <v>0</v>
      </c>
      <c r="G25" s="8">
        <f>MAX(0,ROUND(G24-E25,2))</f>
        <v>197332.61</v>
      </c>
    </row>
    <row r="26">
      <c r="A26">
        <v>14</v>
      </c>
      <c r="B26" s="7">
        <f>IF(G25&lt;=0,"",EDATE($B$4,A26-1))</f>
        <v>46722</v>
      </c>
      <c r="C26" s="8">
        <f>IF(G25&lt;=0,0,IF(A26&gt;=$B$3*12,ROUND(G25*(1+$B$2/100/12),2),MIN($B$6,ROUND(G25*(1+$B$2/100/12),2))))</f>
        <v>1199.1</v>
      </c>
      <c r="D26" s="8">
        <f>IF(G25&lt;=0,0,ROUND(G25*$B$2/100/12,2))</f>
        <v>986.66</v>
      </c>
      <c r="E26" s="8">
        <f>IF(G25&lt;=0,0,MIN(G25,ROUND(C26-D26+F26,2)))</f>
        <v>212.44</v>
      </c>
      <c r="F26" s="9">
        <f>IF(G25&lt;=0,0,$B$5)</f>
        <v>0</v>
      </c>
      <c r="G26" s="8">
        <f>MAX(0,ROUND(G25-E26,2))</f>
        <v>197120.17</v>
      </c>
    </row>
    <row r="27">
      <c r="A27">
        <v>15</v>
      </c>
      <c r="B27" s="7">
        <f>IF(G26&lt;=0,"",EDATE($B$4,A27-1))</f>
        <v>46753</v>
      </c>
      <c r="C27" s="8">
        <f>IF(G26&lt;=0,0,IF(A27&gt;=$B$3*12,ROUND(G26*(1+$B$2/100/12),2),MIN($B$6,ROUND(G26*(1+$B$2/100/12),2))))</f>
        <v>1199.1</v>
      </c>
      <c r="D27" s="8">
        <f>IF(G26&lt;=0,0,ROUND(G26*$B$2/100/12,2))</f>
        <v>985.6</v>
      </c>
      <c r="E27" s="8">
        <f>IF(G26&lt;=0,0,MIN(G26,ROUND(C27-D27+F27,2)))</f>
        <v>213.5</v>
      </c>
      <c r="F27" s="9">
        <f>IF(G26&lt;=0,0,$B$5)</f>
        <v>0</v>
      </c>
      <c r="G27" s="8">
        <f>MAX(0,ROUND(G26-E27,2))</f>
        <v>196906.67</v>
      </c>
    </row>
    <row r="28">
      <c r="A28">
        <v>16</v>
      </c>
      <c r="B28" s="7">
        <f>IF(G27&lt;=0,"",EDATE($B$4,A28-1))</f>
        <v>46784</v>
      </c>
      <c r="C28" s="8">
        <f>IF(G27&lt;=0,0,IF(A28&gt;=$B$3*12,ROUND(G27*(1+$B$2/100/12),2),MIN($B$6,ROUND(G27*(1+$B$2/100/12),2))))</f>
        <v>1199.1</v>
      </c>
      <c r="D28" s="8">
        <f>IF(G27&lt;=0,0,ROUND(G27*$B$2/100/12,2))</f>
        <v>984.53</v>
      </c>
      <c r="E28" s="8">
        <f>IF(G27&lt;=0,0,MIN(G27,ROUND(C28-D28+F28,2)))</f>
        <v>214.57</v>
      </c>
      <c r="F28" s="9">
        <f>IF(G27&lt;=0,0,$B$5)</f>
        <v>0</v>
      </c>
      <c r="G28" s="8">
        <f>MAX(0,ROUND(G27-E28,2))</f>
        <v>196692.1</v>
      </c>
    </row>
    <row r="29">
      <c r="A29">
        <v>17</v>
      </c>
      <c r="B29" s="7">
        <f>IF(G28&lt;=0,"",EDATE($B$4,A29-1))</f>
        <v>46813</v>
      </c>
      <c r="C29" s="8">
        <f>IF(G28&lt;=0,0,IF(A29&gt;=$B$3*12,ROUND(G28*(1+$B$2/100/12),2),MIN($B$6,ROUND(G28*(1+$B$2/100/12),2))))</f>
        <v>1199.1</v>
      </c>
      <c r="D29" s="8">
        <f>IF(G28&lt;=0,0,ROUND(G28*$B$2/100/12,2))</f>
        <v>983.46</v>
      </c>
      <c r="E29" s="8">
        <f>IF(G28&lt;=0,0,MIN(G28,ROUND(C29-D29+F29,2)))</f>
        <v>215.64</v>
      </c>
      <c r="F29" s="9">
        <f>IF(G28&lt;=0,0,$B$5)</f>
        <v>0</v>
      </c>
      <c r="G29" s="8">
        <f>MAX(0,ROUND(G28-E29,2))</f>
        <v>196476.46</v>
      </c>
    </row>
    <row r="30">
      <c r="A30">
        <v>18</v>
      </c>
      <c r="B30" s="7">
        <f>IF(G29&lt;=0,"",EDATE($B$4,A30-1))</f>
        <v>46844</v>
      </c>
      <c r="C30" s="8">
        <f>IF(G29&lt;=0,0,IF(A30&gt;=$B$3*12,ROUND(G29*(1+$B$2/100/12),2),MIN($B$6,ROUND(G29*(1+$B$2/100/12),2))))</f>
        <v>1199.1</v>
      </c>
      <c r="D30" s="8">
        <f>IF(G29&lt;=0,0,ROUND(G29*$B$2/100/12,2))</f>
        <v>982.38</v>
      </c>
      <c r="E30" s="8">
        <f>IF(G29&lt;=0,0,MIN(G29,ROUND(C30-D30+F30,2)))</f>
        <v>216.72</v>
      </c>
      <c r="F30" s="9">
        <f>IF(G29&lt;=0,0,$B$5)</f>
        <v>0</v>
      </c>
      <c r="G30" s="8">
        <f>MAX(0,ROUND(G29-E30,2))</f>
        <v>196259.74</v>
      </c>
    </row>
    <row r="31">
      <c r="A31">
        <v>19</v>
      </c>
      <c r="B31" s="7">
        <f>IF(G30&lt;=0,"",EDATE($B$4,A31-1))</f>
        <v>46874</v>
      </c>
      <c r="C31" s="8">
        <f>IF(G30&lt;=0,0,IF(A31&gt;=$B$3*12,ROUND(G30*(1+$B$2/100/12),2),MIN($B$6,ROUND(G30*(1+$B$2/100/12),2))))</f>
        <v>1199.1</v>
      </c>
      <c r="D31" s="8">
        <f>IF(G30&lt;=0,0,ROUND(G30*$B$2/100/12,2))</f>
        <v>981.3</v>
      </c>
      <c r="E31" s="8">
        <f>IF(G30&lt;=0,0,MIN(G30,ROUND(C31-D31+F31,2)))</f>
        <v>217.8</v>
      </c>
      <c r="F31" s="9">
        <f>IF(G30&lt;=0,0,$B$5)</f>
        <v>0</v>
      </c>
      <c r="G31" s="8">
        <f>MAX(0,ROUND(G30-E31,2))</f>
        <v>196041.94</v>
      </c>
    </row>
    <row r="32">
      <c r="A32">
        <v>20</v>
      </c>
      <c r="B32" s="7">
        <f>IF(G31&lt;=0,"",EDATE($B$4,A32-1))</f>
        <v>46905</v>
      </c>
      <c r="C32" s="8">
        <f>IF(G31&lt;=0,0,IF(A32&gt;=$B$3*12,ROUND(G31*(1+$B$2/100/12),2),MIN($B$6,ROUND(G31*(1+$B$2/100/12),2))))</f>
        <v>1199.1</v>
      </c>
      <c r="D32" s="8">
        <f>IF(G31&lt;=0,0,ROUND(G31*$B$2/100/12,2))</f>
        <v>980.21</v>
      </c>
      <c r="E32" s="8">
        <f>IF(G31&lt;=0,0,MIN(G31,ROUND(C32-D32+F32,2)))</f>
        <v>218.89</v>
      </c>
      <c r="F32" s="9">
        <f>IF(G31&lt;=0,0,$B$5)</f>
        <v>0</v>
      </c>
      <c r="G32" s="8">
        <f>MAX(0,ROUND(G31-E32,2))</f>
        <v>195823.05</v>
      </c>
    </row>
    <row r="33">
      <c r="A33">
        <v>21</v>
      </c>
      <c r="B33" s="7">
        <f>IF(G32&lt;=0,"",EDATE($B$4,A33-1))</f>
        <v>46935</v>
      </c>
      <c r="C33" s="8">
        <f>IF(G32&lt;=0,0,IF(A33&gt;=$B$3*12,ROUND(G32*(1+$B$2/100/12),2),MIN($B$6,ROUND(G32*(1+$B$2/100/12),2))))</f>
        <v>1199.1</v>
      </c>
      <c r="D33" s="8">
        <f>IF(G32&lt;=0,0,ROUND(G32*$B$2/100/12,2))</f>
        <v>979.12</v>
      </c>
      <c r="E33" s="8">
        <f>IF(G32&lt;=0,0,MIN(G32,ROUND(C33-D33+F33,2)))</f>
        <v>219.98</v>
      </c>
      <c r="F33" s="9">
        <f>IF(G32&lt;=0,0,$B$5)</f>
        <v>0</v>
      </c>
      <c r="G33" s="8">
        <f>MAX(0,ROUND(G32-E33,2))</f>
        <v>195603.07</v>
      </c>
    </row>
    <row r="34">
      <c r="A34">
        <v>22</v>
      </c>
      <c r="B34" s="7">
        <f>IF(G33&lt;=0,"",EDATE($B$4,A34-1))</f>
        <v>46966</v>
      </c>
      <c r="C34" s="8">
        <f>IF(G33&lt;=0,0,IF(A34&gt;=$B$3*12,ROUND(G33*(1+$B$2/100/12),2),MIN($B$6,ROUND(G33*(1+$B$2/100/12),2))))</f>
        <v>1199.1</v>
      </c>
      <c r="D34" s="8">
        <f>IF(G33&lt;=0,0,ROUND(G33*$B$2/100/12,2))</f>
        <v>978.02</v>
      </c>
      <c r="E34" s="8">
        <f>IF(G33&lt;=0,0,MIN(G33,ROUND(C34-D34+F34,2)))</f>
        <v>221.08</v>
      </c>
      <c r="F34" s="9">
        <f>IF(G33&lt;=0,0,$B$5)</f>
        <v>0</v>
      </c>
      <c r="G34" s="8">
        <f>MAX(0,ROUND(G33-E34,2))</f>
        <v>195381.99</v>
      </c>
    </row>
    <row r="35">
      <c r="A35">
        <v>23</v>
      </c>
      <c r="B35" s="7">
        <f>IF(G34&lt;=0,"",EDATE($B$4,A35-1))</f>
        <v>46997</v>
      </c>
      <c r="C35" s="8">
        <f>IF(G34&lt;=0,0,IF(A35&gt;=$B$3*12,ROUND(G34*(1+$B$2/100/12),2),MIN($B$6,ROUND(G34*(1+$B$2/100/12),2))))</f>
        <v>1199.1</v>
      </c>
      <c r="D35" s="8">
        <f>IF(G34&lt;=0,0,ROUND(G34*$B$2/100/12,2))</f>
        <v>976.91</v>
      </c>
      <c r="E35" s="8">
        <f>IF(G34&lt;=0,0,MIN(G34,ROUND(C35-D35+F35,2)))</f>
        <v>222.19</v>
      </c>
      <c r="F35" s="9">
        <f>IF(G34&lt;=0,0,$B$5)</f>
        <v>0</v>
      </c>
      <c r="G35" s="8">
        <f>MAX(0,ROUND(G34-E35,2))</f>
        <v>195159.8</v>
      </c>
    </row>
    <row r="36">
      <c r="A36">
        <v>24</v>
      </c>
      <c r="B36" s="7">
        <f>IF(G35&lt;=0,"",EDATE($B$4,A36-1))</f>
        <v>47027</v>
      </c>
      <c r="C36" s="8">
        <f>IF(G35&lt;=0,0,IF(A36&gt;=$B$3*12,ROUND(G35*(1+$B$2/100/12),2),MIN($B$6,ROUND(G35*(1+$B$2/100/12),2))))</f>
        <v>1199.1</v>
      </c>
      <c r="D36" s="8">
        <f>IF(G35&lt;=0,0,ROUND(G35*$B$2/100/12,2))</f>
        <v>975.8</v>
      </c>
      <c r="E36" s="8">
        <f>IF(G35&lt;=0,0,MIN(G35,ROUND(C36-D36+F36,2)))</f>
        <v>223.3</v>
      </c>
      <c r="F36" s="9">
        <f>IF(G35&lt;=0,0,$B$5)</f>
        <v>0</v>
      </c>
      <c r="G36" s="8">
        <f>MAX(0,ROUND(G35-E36,2))</f>
        <v>194936.5</v>
      </c>
    </row>
    <row r="37">
      <c r="A37">
        <v>25</v>
      </c>
      <c r="B37" s="7">
        <f>IF(G36&lt;=0,"",EDATE($B$4,A37-1))</f>
        <v>47058</v>
      </c>
      <c r="C37" s="8">
        <f>IF(G36&lt;=0,0,IF(A37&gt;=$B$3*12,ROUND(G36*(1+$B$2/100/12),2),MIN($B$6,ROUND(G36*(1+$B$2/100/12),2))))</f>
        <v>1199.1</v>
      </c>
      <c r="D37" s="8">
        <f>IF(G36&lt;=0,0,ROUND(G36*$B$2/100/12,2))</f>
        <v>974.68</v>
      </c>
      <c r="E37" s="8">
        <f>IF(G36&lt;=0,0,MIN(G36,ROUND(C37-D37+F37,2)))</f>
        <v>224.42</v>
      </c>
      <c r="F37" s="9">
        <f>IF(G36&lt;=0,0,$B$5)</f>
        <v>0</v>
      </c>
      <c r="G37" s="8">
        <f>MAX(0,ROUND(G36-E37,2))</f>
        <v>194712.08</v>
      </c>
    </row>
    <row r="38">
      <c r="A38">
        <v>26</v>
      </c>
      <c r="B38" s="7">
        <f>IF(G37&lt;=0,"",EDATE($B$4,A38-1))</f>
        <v>47088</v>
      </c>
      <c r="C38" s="8">
        <f>IF(G37&lt;=0,0,IF(A38&gt;=$B$3*12,ROUND(G37*(1+$B$2/100/12),2),MIN($B$6,ROUND(G37*(1+$B$2/100/12),2))))</f>
        <v>1199.1</v>
      </c>
      <c r="D38" s="8">
        <f>IF(G37&lt;=0,0,ROUND(G37*$B$2/100/12,2))</f>
        <v>973.56</v>
      </c>
      <c r="E38" s="8">
        <f>IF(G37&lt;=0,0,MIN(G37,ROUND(C38-D38+F38,2)))</f>
        <v>225.54</v>
      </c>
      <c r="F38" s="9">
        <f>IF(G37&lt;=0,0,$B$5)</f>
        <v>0</v>
      </c>
      <c r="G38" s="8">
        <f>MAX(0,ROUND(G37-E38,2))</f>
        <v>194486.54</v>
      </c>
    </row>
    <row r="39">
      <c r="A39">
        <v>27</v>
      </c>
      <c r="B39" s="7">
        <f>IF(G38&lt;=0,"",EDATE($B$4,A39-1))</f>
        <v>47119</v>
      </c>
      <c r="C39" s="8">
        <f>IF(G38&lt;=0,0,IF(A39&gt;=$B$3*12,ROUND(G38*(1+$B$2/100/12),2),MIN($B$6,ROUND(G38*(1+$B$2/100/12),2))))</f>
        <v>1199.1</v>
      </c>
      <c r="D39" s="8">
        <f>IF(G38&lt;=0,0,ROUND(G38*$B$2/100/12,2))</f>
        <v>972.43</v>
      </c>
      <c r="E39" s="8">
        <f>IF(G38&lt;=0,0,MIN(G38,ROUND(C39-D39+F39,2)))</f>
        <v>226.67</v>
      </c>
      <c r="F39" s="9">
        <f>IF(G38&lt;=0,0,$B$5)</f>
        <v>0</v>
      </c>
      <c r="G39" s="8">
        <f>MAX(0,ROUND(G38-E39,2))</f>
        <v>194259.87</v>
      </c>
    </row>
    <row r="40">
      <c r="A40">
        <v>28</v>
      </c>
      <c r="B40" s="7">
        <f>IF(G39&lt;=0,"",EDATE($B$4,A40-1))</f>
        <v>47150</v>
      </c>
      <c r="C40" s="8">
        <f>IF(G39&lt;=0,0,IF(A40&gt;=$B$3*12,ROUND(G39*(1+$B$2/100/12),2),MIN($B$6,ROUND(G39*(1+$B$2/100/12),2))))</f>
        <v>1199.1</v>
      </c>
      <c r="D40" s="8">
        <f>IF(G39&lt;=0,0,ROUND(G39*$B$2/100/12,2))</f>
        <v>971.3</v>
      </c>
      <c r="E40" s="8">
        <f>IF(G39&lt;=0,0,MIN(G39,ROUND(C40-D40+F40,2)))</f>
        <v>227.8</v>
      </c>
      <c r="F40" s="9">
        <f>IF(G39&lt;=0,0,$B$5)</f>
        <v>0</v>
      </c>
      <c r="G40" s="8">
        <f>MAX(0,ROUND(G39-E40,2))</f>
        <v>194032.07</v>
      </c>
    </row>
    <row r="41">
      <c r="A41">
        <v>29</v>
      </c>
      <c r="B41" s="7">
        <f>IF(G40&lt;=0,"",EDATE($B$4,A41-1))</f>
        <v>47178</v>
      </c>
      <c r="C41" s="8">
        <f>IF(G40&lt;=0,0,IF(A41&gt;=$B$3*12,ROUND(G40*(1+$B$2/100/12),2),MIN($B$6,ROUND(G40*(1+$B$2/100/12),2))))</f>
        <v>1199.1</v>
      </c>
      <c r="D41" s="8">
        <f>IF(G40&lt;=0,0,ROUND(G40*$B$2/100/12,2))</f>
        <v>970.16</v>
      </c>
      <c r="E41" s="8">
        <f>IF(G40&lt;=0,0,MIN(G40,ROUND(C41-D41+F41,2)))</f>
        <v>228.94</v>
      </c>
      <c r="F41" s="9">
        <f>IF(G40&lt;=0,0,$B$5)</f>
        <v>0</v>
      </c>
      <c r="G41" s="8">
        <f>MAX(0,ROUND(G40-E41,2))</f>
        <v>193803.13</v>
      </c>
    </row>
    <row r="42">
      <c r="A42">
        <v>30</v>
      </c>
      <c r="B42" s="7">
        <f>IF(G41&lt;=0,"",EDATE($B$4,A42-1))</f>
        <v>47209</v>
      </c>
      <c r="C42" s="8">
        <f>IF(G41&lt;=0,0,IF(A42&gt;=$B$3*12,ROUND(G41*(1+$B$2/100/12),2),MIN($B$6,ROUND(G41*(1+$B$2/100/12),2))))</f>
        <v>1199.1</v>
      </c>
      <c r="D42" s="8">
        <f>IF(G41&lt;=0,0,ROUND(G41*$B$2/100/12,2))</f>
        <v>969.02</v>
      </c>
      <c r="E42" s="8">
        <f>IF(G41&lt;=0,0,MIN(G41,ROUND(C42-D42+F42,2)))</f>
        <v>230.08</v>
      </c>
      <c r="F42" s="9">
        <f>IF(G41&lt;=0,0,$B$5)</f>
        <v>0</v>
      </c>
      <c r="G42" s="8">
        <f>MAX(0,ROUND(G41-E42,2))</f>
        <v>193573.05</v>
      </c>
    </row>
    <row r="43">
      <c r="A43">
        <v>31</v>
      </c>
      <c r="B43" s="7">
        <f>IF(G42&lt;=0,"",EDATE($B$4,A43-1))</f>
        <v>47239</v>
      </c>
      <c r="C43" s="8">
        <f>IF(G42&lt;=0,0,IF(A43&gt;=$B$3*12,ROUND(G42*(1+$B$2/100/12),2),MIN($B$6,ROUND(G42*(1+$B$2/100/12),2))))</f>
        <v>1199.1</v>
      </c>
      <c r="D43" s="8">
        <f>IF(G42&lt;=0,0,ROUND(G42*$B$2/100/12,2))</f>
        <v>967.87</v>
      </c>
      <c r="E43" s="8">
        <f>IF(G42&lt;=0,0,MIN(G42,ROUND(C43-D43+F43,2)))</f>
        <v>231.23</v>
      </c>
      <c r="F43" s="9">
        <f>IF(G42&lt;=0,0,$B$5)</f>
        <v>0</v>
      </c>
      <c r="G43" s="8">
        <f>MAX(0,ROUND(G42-E43,2))</f>
        <v>193341.82</v>
      </c>
    </row>
    <row r="44">
      <c r="A44">
        <v>32</v>
      </c>
      <c r="B44" s="7">
        <f>IF(G43&lt;=0,"",EDATE($B$4,A44-1))</f>
        <v>47270</v>
      </c>
      <c r="C44" s="8">
        <f>IF(G43&lt;=0,0,IF(A44&gt;=$B$3*12,ROUND(G43*(1+$B$2/100/12),2),MIN($B$6,ROUND(G43*(1+$B$2/100/12),2))))</f>
        <v>1199.1</v>
      </c>
      <c r="D44" s="8">
        <f>IF(G43&lt;=0,0,ROUND(G43*$B$2/100/12,2))</f>
        <v>966.71</v>
      </c>
      <c r="E44" s="8">
        <f>IF(G43&lt;=0,0,MIN(G43,ROUND(C44-D44+F44,2)))</f>
        <v>232.39</v>
      </c>
      <c r="F44" s="9">
        <f>IF(G43&lt;=0,0,$B$5)</f>
        <v>0</v>
      </c>
      <c r="G44" s="8">
        <f>MAX(0,ROUND(G43-E44,2))</f>
        <v>193109.43</v>
      </c>
    </row>
    <row r="45">
      <c r="A45">
        <v>33</v>
      </c>
      <c r="B45" s="7">
        <f>IF(G44&lt;=0,"",EDATE($B$4,A45-1))</f>
        <v>47300</v>
      </c>
      <c r="C45" s="8">
        <f>IF(G44&lt;=0,0,IF(A45&gt;=$B$3*12,ROUND(G44*(1+$B$2/100/12),2),MIN($B$6,ROUND(G44*(1+$B$2/100/12),2))))</f>
        <v>1199.1</v>
      </c>
      <c r="D45" s="8">
        <f>IF(G44&lt;=0,0,ROUND(G44*$B$2/100/12,2))</f>
        <v>965.55</v>
      </c>
      <c r="E45" s="8">
        <f>IF(G44&lt;=0,0,MIN(G44,ROUND(C45-D45+F45,2)))</f>
        <v>233.55</v>
      </c>
      <c r="F45" s="9">
        <f>IF(G44&lt;=0,0,$B$5)</f>
        <v>0</v>
      </c>
      <c r="G45" s="8">
        <f>MAX(0,ROUND(G44-E45,2))</f>
        <v>192875.88</v>
      </c>
    </row>
    <row r="46">
      <c r="A46">
        <v>34</v>
      </c>
      <c r="B46" s="7">
        <f>IF(G45&lt;=0,"",EDATE($B$4,A46-1))</f>
        <v>47331</v>
      </c>
      <c r="C46" s="8">
        <f>IF(G45&lt;=0,0,IF(A46&gt;=$B$3*12,ROUND(G45*(1+$B$2/100/12),2),MIN($B$6,ROUND(G45*(1+$B$2/100/12),2))))</f>
        <v>1199.1</v>
      </c>
      <c r="D46" s="8">
        <f>IF(G45&lt;=0,0,ROUND(G45*$B$2/100/12,2))</f>
        <v>964.38</v>
      </c>
      <c r="E46" s="8">
        <f>IF(G45&lt;=0,0,MIN(G45,ROUND(C46-D46+F46,2)))</f>
        <v>234.72</v>
      </c>
      <c r="F46" s="9">
        <f>IF(G45&lt;=0,0,$B$5)</f>
        <v>0</v>
      </c>
      <c r="G46" s="8">
        <f>MAX(0,ROUND(G45-E46,2))</f>
        <v>192641.16</v>
      </c>
    </row>
    <row r="47">
      <c r="A47">
        <v>35</v>
      </c>
      <c r="B47" s="7">
        <f>IF(G46&lt;=0,"",EDATE($B$4,A47-1))</f>
        <v>47362</v>
      </c>
      <c r="C47" s="8">
        <f>IF(G46&lt;=0,0,IF(A47&gt;=$B$3*12,ROUND(G46*(1+$B$2/100/12),2),MIN($B$6,ROUND(G46*(1+$B$2/100/12),2))))</f>
        <v>1199.1</v>
      </c>
      <c r="D47" s="8">
        <f>IF(G46&lt;=0,0,ROUND(G46*$B$2/100/12,2))</f>
        <v>963.21</v>
      </c>
      <c r="E47" s="8">
        <f>IF(G46&lt;=0,0,MIN(G46,ROUND(C47-D47+F47,2)))</f>
        <v>235.89</v>
      </c>
      <c r="F47" s="9">
        <f>IF(G46&lt;=0,0,$B$5)</f>
        <v>0</v>
      </c>
      <c r="G47" s="8">
        <f>MAX(0,ROUND(G46-E47,2))</f>
        <v>192405.27</v>
      </c>
    </row>
    <row r="48">
      <c r="A48">
        <v>36</v>
      </c>
      <c r="B48" s="7">
        <f>IF(G47&lt;=0,"",EDATE($B$4,A48-1))</f>
        <v>47392</v>
      </c>
      <c r="C48" s="8">
        <f>IF(G47&lt;=0,0,IF(A48&gt;=$B$3*12,ROUND(G47*(1+$B$2/100/12),2),MIN($B$6,ROUND(G47*(1+$B$2/100/12),2))))</f>
        <v>1199.1</v>
      </c>
      <c r="D48" s="8">
        <f>IF(G47&lt;=0,0,ROUND(G47*$B$2/100/12,2))</f>
        <v>962.03</v>
      </c>
      <c r="E48" s="8">
        <f>IF(G47&lt;=0,0,MIN(G47,ROUND(C48-D48+F48,2)))</f>
        <v>237.07</v>
      </c>
      <c r="F48" s="9">
        <f>IF(G47&lt;=0,0,$B$5)</f>
        <v>0</v>
      </c>
      <c r="G48" s="8">
        <f>MAX(0,ROUND(G47-E48,2))</f>
        <v>192168.2</v>
      </c>
    </row>
    <row r="49">
      <c r="A49">
        <v>37</v>
      </c>
      <c r="B49" s="7">
        <f>IF(G48&lt;=0,"",EDATE($B$4,A49-1))</f>
        <v>47423</v>
      </c>
      <c r="C49" s="8">
        <f>IF(G48&lt;=0,0,IF(A49&gt;=$B$3*12,ROUND(G48*(1+$B$2/100/12),2),MIN($B$6,ROUND(G48*(1+$B$2/100/12),2))))</f>
        <v>1199.1</v>
      </c>
      <c r="D49" s="8">
        <f>IF(G48&lt;=0,0,ROUND(G48*$B$2/100/12,2))</f>
        <v>960.84</v>
      </c>
      <c r="E49" s="8">
        <f>IF(G48&lt;=0,0,MIN(G48,ROUND(C49-D49+F49,2)))</f>
        <v>238.26</v>
      </c>
      <c r="F49" s="9">
        <f>IF(G48&lt;=0,0,$B$5)</f>
        <v>0</v>
      </c>
      <c r="G49" s="8">
        <f>MAX(0,ROUND(G48-E49,2))</f>
        <v>191929.94</v>
      </c>
    </row>
    <row r="50">
      <c r="A50">
        <v>38</v>
      </c>
      <c r="B50" s="7">
        <f>IF(G49&lt;=0,"",EDATE($B$4,A50-1))</f>
        <v>47453</v>
      </c>
      <c r="C50" s="8">
        <f>IF(G49&lt;=0,0,IF(A50&gt;=$B$3*12,ROUND(G49*(1+$B$2/100/12),2),MIN($B$6,ROUND(G49*(1+$B$2/100/12),2))))</f>
        <v>1199.1</v>
      </c>
      <c r="D50" s="8">
        <f>IF(G49&lt;=0,0,ROUND(G49*$B$2/100/12,2))</f>
        <v>959.65</v>
      </c>
      <c r="E50" s="8">
        <f>IF(G49&lt;=0,0,MIN(G49,ROUND(C50-D50+F50,2)))</f>
        <v>239.45</v>
      </c>
      <c r="F50" s="9">
        <f>IF(G49&lt;=0,0,$B$5)</f>
        <v>0</v>
      </c>
      <c r="G50" s="8">
        <f>MAX(0,ROUND(G49-E50,2))</f>
        <v>191690.49</v>
      </c>
    </row>
    <row r="51">
      <c r="A51">
        <v>39</v>
      </c>
      <c r="B51" s="7">
        <f>IF(G50&lt;=0,"",EDATE($B$4,A51-1))</f>
        <v>47484</v>
      </c>
      <c r="C51" s="8">
        <f>IF(G50&lt;=0,0,IF(A51&gt;=$B$3*12,ROUND(G50*(1+$B$2/100/12),2),MIN($B$6,ROUND(G50*(1+$B$2/100/12),2))))</f>
        <v>1199.1</v>
      </c>
      <c r="D51" s="8">
        <f>IF(G50&lt;=0,0,ROUND(G50*$B$2/100/12,2))</f>
        <v>958.45</v>
      </c>
      <c r="E51" s="8">
        <f>IF(G50&lt;=0,0,MIN(G50,ROUND(C51-D51+F51,2)))</f>
        <v>240.65</v>
      </c>
      <c r="F51" s="9">
        <f>IF(G50&lt;=0,0,$B$5)</f>
        <v>0</v>
      </c>
      <c r="G51" s="8">
        <f>MAX(0,ROUND(G50-E51,2))</f>
        <v>191449.84</v>
      </c>
    </row>
    <row r="52">
      <c r="A52">
        <v>40</v>
      </c>
      <c r="B52" s="7">
        <f>IF(G51&lt;=0,"",EDATE($B$4,A52-1))</f>
        <v>47515</v>
      </c>
      <c r="C52" s="8">
        <f>IF(G51&lt;=0,0,IF(A52&gt;=$B$3*12,ROUND(G51*(1+$B$2/100/12),2),MIN($B$6,ROUND(G51*(1+$B$2/100/12),2))))</f>
        <v>1199.1</v>
      </c>
      <c r="D52" s="8">
        <f>IF(G51&lt;=0,0,ROUND(G51*$B$2/100/12,2))</f>
        <v>957.25</v>
      </c>
      <c r="E52" s="8">
        <f>IF(G51&lt;=0,0,MIN(G51,ROUND(C52-D52+F52,2)))</f>
        <v>241.85</v>
      </c>
      <c r="F52" s="9">
        <f>IF(G51&lt;=0,0,$B$5)</f>
        <v>0</v>
      </c>
      <c r="G52" s="8">
        <f>MAX(0,ROUND(G51-E52,2))</f>
        <v>191207.99</v>
      </c>
    </row>
    <row r="53">
      <c r="A53">
        <v>41</v>
      </c>
      <c r="B53" s="7">
        <f>IF(G52&lt;=0,"",EDATE($B$4,A53-1))</f>
        <v>47543</v>
      </c>
      <c r="C53" s="8">
        <f>IF(G52&lt;=0,0,IF(A53&gt;=$B$3*12,ROUND(G52*(1+$B$2/100/12),2),MIN($B$6,ROUND(G52*(1+$B$2/100/12),2))))</f>
        <v>1199.1</v>
      </c>
      <c r="D53" s="8">
        <f>IF(G52&lt;=0,0,ROUND(G52*$B$2/100/12,2))</f>
        <v>956.04</v>
      </c>
      <c r="E53" s="8">
        <f>IF(G52&lt;=0,0,MIN(G52,ROUND(C53-D53+F53,2)))</f>
        <v>243.06</v>
      </c>
      <c r="F53" s="9">
        <f>IF(G52&lt;=0,0,$B$5)</f>
        <v>0</v>
      </c>
      <c r="G53" s="8">
        <f>MAX(0,ROUND(G52-E53,2))</f>
        <v>190964.93</v>
      </c>
    </row>
    <row r="54">
      <c r="A54">
        <v>42</v>
      </c>
      <c r="B54" s="7">
        <f>IF(G53&lt;=0,"",EDATE($B$4,A54-1))</f>
        <v>47574</v>
      </c>
      <c r="C54" s="8">
        <f>IF(G53&lt;=0,0,IF(A54&gt;=$B$3*12,ROUND(G53*(1+$B$2/100/12),2),MIN($B$6,ROUND(G53*(1+$B$2/100/12),2))))</f>
        <v>1199.1</v>
      </c>
      <c r="D54" s="8">
        <f>IF(G53&lt;=0,0,ROUND(G53*$B$2/100/12,2))</f>
        <v>954.82</v>
      </c>
      <c r="E54" s="8">
        <f>IF(G53&lt;=0,0,MIN(G53,ROUND(C54-D54+F54,2)))</f>
        <v>244.28</v>
      </c>
      <c r="F54" s="9">
        <f>IF(G53&lt;=0,0,$B$5)</f>
        <v>0</v>
      </c>
      <c r="G54" s="8">
        <f>MAX(0,ROUND(G53-E54,2))</f>
        <v>190720.65</v>
      </c>
    </row>
    <row r="55">
      <c r="A55">
        <v>43</v>
      </c>
      <c r="B55" s="7">
        <f>IF(G54&lt;=0,"",EDATE($B$4,A55-1))</f>
        <v>47604</v>
      </c>
      <c r="C55" s="8">
        <f>IF(G54&lt;=0,0,IF(A55&gt;=$B$3*12,ROUND(G54*(1+$B$2/100/12),2),MIN($B$6,ROUND(G54*(1+$B$2/100/12),2))))</f>
        <v>1199.1</v>
      </c>
      <c r="D55" s="8">
        <f>IF(G54&lt;=0,0,ROUND(G54*$B$2/100/12,2))</f>
        <v>953.6</v>
      </c>
      <c r="E55" s="8">
        <f>IF(G54&lt;=0,0,MIN(G54,ROUND(C55-D55+F55,2)))</f>
        <v>245.5</v>
      </c>
      <c r="F55" s="9">
        <f>IF(G54&lt;=0,0,$B$5)</f>
        <v>0</v>
      </c>
      <c r="G55" s="8">
        <f>MAX(0,ROUND(G54-E55,2))</f>
        <v>190475.15</v>
      </c>
    </row>
    <row r="56">
      <c r="A56">
        <v>44</v>
      </c>
      <c r="B56" s="7">
        <f>IF(G55&lt;=0,"",EDATE($B$4,A56-1))</f>
        <v>47635</v>
      </c>
      <c r="C56" s="8">
        <f>IF(G55&lt;=0,0,IF(A56&gt;=$B$3*12,ROUND(G55*(1+$B$2/100/12),2),MIN($B$6,ROUND(G55*(1+$B$2/100/12),2))))</f>
        <v>1199.1</v>
      </c>
      <c r="D56" s="8">
        <f>IF(G55&lt;=0,0,ROUND(G55*$B$2/100/12,2))</f>
        <v>952.38</v>
      </c>
      <c r="E56" s="8">
        <f>IF(G55&lt;=0,0,MIN(G55,ROUND(C56-D56+F56,2)))</f>
        <v>246.72</v>
      </c>
      <c r="F56" s="9">
        <f>IF(G55&lt;=0,0,$B$5)</f>
        <v>0</v>
      </c>
      <c r="G56" s="8">
        <f>MAX(0,ROUND(G55-E56,2))</f>
        <v>190228.43</v>
      </c>
    </row>
    <row r="57">
      <c r="A57">
        <v>45</v>
      </c>
      <c r="B57" s="7">
        <f>IF(G56&lt;=0,"",EDATE($B$4,A57-1))</f>
        <v>47665</v>
      </c>
      <c r="C57" s="8">
        <f>IF(G56&lt;=0,0,IF(A57&gt;=$B$3*12,ROUND(G56*(1+$B$2/100/12),2),MIN($B$6,ROUND(G56*(1+$B$2/100/12),2))))</f>
        <v>1199.1</v>
      </c>
      <c r="D57" s="8">
        <f>IF(G56&lt;=0,0,ROUND(G56*$B$2/100/12,2))</f>
        <v>951.14</v>
      </c>
      <c r="E57" s="8">
        <f>IF(G56&lt;=0,0,MIN(G56,ROUND(C57-D57+F57,2)))</f>
        <v>247.96</v>
      </c>
      <c r="F57" s="9">
        <f>IF(G56&lt;=0,0,$B$5)</f>
        <v>0</v>
      </c>
      <c r="G57" s="8">
        <f>MAX(0,ROUND(G56-E57,2))</f>
        <v>189980.47</v>
      </c>
    </row>
    <row r="58">
      <c r="A58">
        <v>46</v>
      </c>
      <c r="B58" s="7">
        <f>IF(G57&lt;=0,"",EDATE($B$4,A58-1))</f>
        <v>47696</v>
      </c>
      <c r="C58" s="8">
        <f>IF(G57&lt;=0,0,IF(A58&gt;=$B$3*12,ROUND(G57*(1+$B$2/100/12),2),MIN($B$6,ROUND(G57*(1+$B$2/100/12),2))))</f>
        <v>1199.1</v>
      </c>
      <c r="D58" s="8">
        <f>IF(G57&lt;=0,0,ROUND(G57*$B$2/100/12,2))</f>
        <v>949.9</v>
      </c>
      <c r="E58" s="8">
        <f>IF(G57&lt;=0,0,MIN(G57,ROUND(C58-D58+F58,2)))</f>
        <v>249.2</v>
      </c>
      <c r="F58" s="9">
        <f>IF(G57&lt;=0,0,$B$5)</f>
        <v>0</v>
      </c>
      <c r="G58" s="8">
        <f>MAX(0,ROUND(G57-E58,2))</f>
        <v>189731.27</v>
      </c>
    </row>
    <row r="59">
      <c r="A59">
        <v>47</v>
      </c>
      <c r="B59" s="7">
        <f>IF(G58&lt;=0,"",EDATE($B$4,A59-1))</f>
        <v>47727</v>
      </c>
      <c r="C59" s="8">
        <f>IF(G58&lt;=0,0,IF(A59&gt;=$B$3*12,ROUND(G58*(1+$B$2/100/12),2),MIN($B$6,ROUND(G58*(1+$B$2/100/12),2))))</f>
        <v>1199.1</v>
      </c>
      <c r="D59" s="8">
        <f>IF(G58&lt;=0,0,ROUND(G58*$B$2/100/12,2))</f>
        <v>948.66</v>
      </c>
      <c r="E59" s="8">
        <f>IF(G58&lt;=0,0,MIN(G58,ROUND(C59-D59+F59,2)))</f>
        <v>250.44</v>
      </c>
      <c r="F59" s="9">
        <f>IF(G58&lt;=0,0,$B$5)</f>
        <v>0</v>
      </c>
      <c r="G59" s="8">
        <f>MAX(0,ROUND(G58-E59,2))</f>
        <v>189480.83</v>
      </c>
    </row>
    <row r="60">
      <c r="A60">
        <v>48</v>
      </c>
      <c r="B60" s="7">
        <f>IF(G59&lt;=0,"",EDATE($B$4,A60-1))</f>
        <v>47757</v>
      </c>
      <c r="C60" s="8">
        <f>IF(G59&lt;=0,0,IF(A60&gt;=$B$3*12,ROUND(G59*(1+$B$2/100/12),2),MIN($B$6,ROUND(G59*(1+$B$2/100/12),2))))</f>
        <v>1199.1</v>
      </c>
      <c r="D60" s="8">
        <f>IF(G59&lt;=0,0,ROUND(G59*$B$2/100/12,2))</f>
        <v>947.4</v>
      </c>
      <c r="E60" s="8">
        <f>IF(G59&lt;=0,0,MIN(G59,ROUND(C60-D60+F60,2)))</f>
        <v>251.7</v>
      </c>
      <c r="F60" s="9">
        <f>IF(G59&lt;=0,0,$B$5)</f>
        <v>0</v>
      </c>
      <c r="G60" s="8">
        <f>MAX(0,ROUND(G59-E60,2))</f>
        <v>189229.13</v>
      </c>
    </row>
    <row r="61">
      <c r="A61">
        <v>49</v>
      </c>
      <c r="B61" s="7">
        <f>IF(G60&lt;=0,"",EDATE($B$4,A61-1))</f>
        <v>47788</v>
      </c>
      <c r="C61" s="8">
        <f>IF(G60&lt;=0,0,IF(A61&gt;=$B$3*12,ROUND(G60*(1+$B$2/100/12),2),MIN($B$6,ROUND(G60*(1+$B$2/100/12),2))))</f>
        <v>1199.1</v>
      </c>
      <c r="D61" s="8">
        <f>IF(G60&lt;=0,0,ROUND(G60*$B$2/100/12,2))</f>
        <v>946.15</v>
      </c>
      <c r="E61" s="8">
        <f>IF(G60&lt;=0,0,MIN(G60,ROUND(C61-D61+F61,2)))</f>
        <v>252.95</v>
      </c>
      <c r="F61" s="9">
        <f>IF(G60&lt;=0,0,$B$5)</f>
        <v>0</v>
      </c>
      <c r="G61" s="8">
        <f>MAX(0,ROUND(G60-E61,2))</f>
        <v>188976.18</v>
      </c>
    </row>
    <row r="62">
      <c r="A62">
        <v>50</v>
      </c>
      <c r="B62" s="7">
        <f>IF(G61&lt;=0,"",EDATE($B$4,A62-1))</f>
        <v>47818</v>
      </c>
      <c r="C62" s="8">
        <f>IF(G61&lt;=0,0,IF(A62&gt;=$B$3*12,ROUND(G61*(1+$B$2/100/12),2),MIN($B$6,ROUND(G61*(1+$B$2/100/12),2))))</f>
        <v>1199.1</v>
      </c>
      <c r="D62" s="8">
        <f>IF(G61&lt;=0,0,ROUND(G61*$B$2/100/12,2))</f>
        <v>944.88</v>
      </c>
      <c r="E62" s="8">
        <f>IF(G61&lt;=0,0,MIN(G61,ROUND(C62-D62+F62,2)))</f>
        <v>254.22</v>
      </c>
      <c r="F62" s="9">
        <f>IF(G61&lt;=0,0,$B$5)</f>
        <v>0</v>
      </c>
      <c r="G62" s="8">
        <f>MAX(0,ROUND(G61-E62,2))</f>
        <v>188721.96</v>
      </c>
    </row>
    <row r="63">
      <c r="A63">
        <v>51</v>
      </c>
      <c r="B63" s="7">
        <f>IF(G62&lt;=0,"",EDATE($B$4,A63-1))</f>
        <v>47849</v>
      </c>
      <c r="C63" s="8">
        <f>IF(G62&lt;=0,0,IF(A63&gt;=$B$3*12,ROUND(G62*(1+$B$2/100/12),2),MIN($B$6,ROUND(G62*(1+$B$2/100/12),2))))</f>
        <v>1199.1</v>
      </c>
      <c r="D63" s="8">
        <f>IF(G62&lt;=0,0,ROUND(G62*$B$2/100/12,2))</f>
        <v>943.61</v>
      </c>
      <c r="E63" s="8">
        <f>IF(G62&lt;=0,0,MIN(G62,ROUND(C63-D63+F63,2)))</f>
        <v>255.49</v>
      </c>
      <c r="F63" s="9">
        <f>IF(G62&lt;=0,0,$B$5)</f>
        <v>0</v>
      </c>
      <c r="G63" s="8">
        <f>MAX(0,ROUND(G62-E63,2))</f>
        <v>188466.47</v>
      </c>
    </row>
    <row r="64">
      <c r="A64">
        <v>52</v>
      </c>
      <c r="B64" s="7">
        <f>IF(G63&lt;=0,"",EDATE($B$4,A64-1))</f>
        <v>47880</v>
      </c>
      <c r="C64" s="8">
        <f>IF(G63&lt;=0,0,IF(A64&gt;=$B$3*12,ROUND(G63*(1+$B$2/100/12),2),MIN($B$6,ROUND(G63*(1+$B$2/100/12),2))))</f>
        <v>1199.1</v>
      </c>
      <c r="D64" s="8">
        <f>IF(G63&lt;=0,0,ROUND(G63*$B$2/100/12,2))</f>
        <v>942.33</v>
      </c>
      <c r="E64" s="8">
        <f>IF(G63&lt;=0,0,MIN(G63,ROUND(C64-D64+F64,2)))</f>
        <v>256.77</v>
      </c>
      <c r="F64" s="9">
        <f>IF(G63&lt;=0,0,$B$5)</f>
        <v>0</v>
      </c>
      <c r="G64" s="8">
        <f>MAX(0,ROUND(G63-E64,2))</f>
        <v>188209.7</v>
      </c>
    </row>
    <row r="65">
      <c r="A65">
        <v>53</v>
      </c>
      <c r="B65" s="7">
        <f>IF(G64&lt;=0,"",EDATE($B$4,A65-1))</f>
        <v>47908</v>
      </c>
      <c r="C65" s="8">
        <f>IF(G64&lt;=0,0,IF(A65&gt;=$B$3*12,ROUND(G64*(1+$B$2/100/12),2),MIN($B$6,ROUND(G64*(1+$B$2/100/12),2))))</f>
        <v>1199.1</v>
      </c>
      <c r="D65" s="8">
        <f>IF(G64&lt;=0,0,ROUND(G64*$B$2/100/12,2))</f>
        <v>941.05</v>
      </c>
      <c r="E65" s="8">
        <f>IF(G64&lt;=0,0,MIN(G64,ROUND(C65-D65+F65,2)))</f>
        <v>258.05</v>
      </c>
      <c r="F65" s="9">
        <f>IF(G64&lt;=0,0,$B$5)</f>
        <v>0</v>
      </c>
      <c r="G65" s="8">
        <f>MAX(0,ROUND(G64-E65,2))</f>
        <v>187951.65</v>
      </c>
    </row>
    <row r="66">
      <c r="A66">
        <v>54</v>
      </c>
      <c r="B66" s="7">
        <f>IF(G65&lt;=0,"",EDATE($B$4,A66-1))</f>
        <v>47939</v>
      </c>
      <c r="C66" s="8">
        <f>IF(G65&lt;=0,0,IF(A66&gt;=$B$3*12,ROUND(G65*(1+$B$2/100/12),2),MIN($B$6,ROUND(G65*(1+$B$2/100/12),2))))</f>
        <v>1199.1</v>
      </c>
      <c r="D66" s="8">
        <f>IF(G65&lt;=0,0,ROUND(G65*$B$2/100/12,2))</f>
        <v>939.76</v>
      </c>
      <c r="E66" s="8">
        <f>IF(G65&lt;=0,0,MIN(G65,ROUND(C66-D66+F66,2)))</f>
        <v>259.34</v>
      </c>
      <c r="F66" s="9">
        <f>IF(G65&lt;=0,0,$B$5)</f>
        <v>0</v>
      </c>
      <c r="G66" s="8">
        <f>MAX(0,ROUND(G65-E66,2))</f>
        <v>187692.31</v>
      </c>
    </row>
    <row r="67">
      <c r="A67">
        <v>55</v>
      </c>
      <c r="B67" s="7">
        <f>IF(G66&lt;=0,"",EDATE($B$4,A67-1))</f>
        <v>47969</v>
      </c>
      <c r="C67" s="8">
        <f>IF(G66&lt;=0,0,IF(A67&gt;=$B$3*12,ROUND(G66*(1+$B$2/100/12),2),MIN($B$6,ROUND(G66*(1+$B$2/100/12),2))))</f>
        <v>1199.1</v>
      </c>
      <c r="D67" s="8">
        <f>IF(G66&lt;=0,0,ROUND(G66*$B$2/100/12,2))</f>
        <v>938.46</v>
      </c>
      <c r="E67" s="8">
        <f>IF(G66&lt;=0,0,MIN(G66,ROUND(C67-D67+F67,2)))</f>
        <v>260.64</v>
      </c>
      <c r="F67" s="9">
        <f>IF(G66&lt;=0,0,$B$5)</f>
        <v>0</v>
      </c>
      <c r="G67" s="8">
        <f>MAX(0,ROUND(G66-E67,2))</f>
        <v>187431.67</v>
      </c>
    </row>
    <row r="68">
      <c r="A68">
        <v>56</v>
      </c>
      <c r="B68" s="7">
        <f>IF(G67&lt;=0,"",EDATE($B$4,A68-1))</f>
        <v>48000</v>
      </c>
      <c r="C68" s="8">
        <f>IF(G67&lt;=0,0,IF(A68&gt;=$B$3*12,ROUND(G67*(1+$B$2/100/12),2),MIN($B$6,ROUND(G67*(1+$B$2/100/12),2))))</f>
        <v>1199.1</v>
      </c>
      <c r="D68" s="8">
        <f>IF(G67&lt;=0,0,ROUND(G67*$B$2/100/12,2))</f>
        <v>937.16</v>
      </c>
      <c r="E68" s="8">
        <f>IF(G67&lt;=0,0,MIN(G67,ROUND(C68-D68+F68,2)))</f>
        <v>261.94</v>
      </c>
      <c r="F68" s="9">
        <f>IF(G67&lt;=0,0,$B$5)</f>
        <v>0</v>
      </c>
      <c r="G68" s="8">
        <f>MAX(0,ROUND(G67-E68,2))</f>
        <v>187169.73</v>
      </c>
    </row>
    <row r="69">
      <c r="A69">
        <v>57</v>
      </c>
      <c r="B69" s="7">
        <f>IF(G68&lt;=0,"",EDATE($B$4,A69-1))</f>
        <v>48030</v>
      </c>
      <c r="C69" s="8">
        <f>IF(G68&lt;=0,0,IF(A69&gt;=$B$3*12,ROUND(G68*(1+$B$2/100/12),2),MIN($B$6,ROUND(G68*(1+$B$2/100/12),2))))</f>
        <v>1199.1</v>
      </c>
      <c r="D69" s="8">
        <f>IF(G68&lt;=0,0,ROUND(G68*$B$2/100/12,2))</f>
        <v>935.85</v>
      </c>
      <c r="E69" s="8">
        <f>IF(G68&lt;=0,0,MIN(G68,ROUND(C69-D69+F69,2)))</f>
        <v>263.25</v>
      </c>
      <c r="F69" s="9">
        <f>IF(G68&lt;=0,0,$B$5)</f>
        <v>0</v>
      </c>
      <c r="G69" s="8">
        <f>MAX(0,ROUND(G68-E69,2))</f>
        <v>186906.48</v>
      </c>
    </row>
    <row r="70">
      <c r="A70">
        <v>58</v>
      </c>
      <c r="B70" s="7">
        <f>IF(G69&lt;=0,"",EDATE($B$4,A70-1))</f>
        <v>48061</v>
      </c>
      <c r="C70" s="8">
        <f>IF(G69&lt;=0,0,IF(A70&gt;=$B$3*12,ROUND(G69*(1+$B$2/100/12),2),MIN($B$6,ROUND(G69*(1+$B$2/100/12),2))))</f>
        <v>1199.1</v>
      </c>
      <c r="D70" s="8">
        <f>IF(G69&lt;=0,0,ROUND(G69*$B$2/100/12,2))</f>
        <v>934.53</v>
      </c>
      <c r="E70" s="8">
        <f>IF(G69&lt;=0,0,MIN(G69,ROUND(C70-D70+F70,2)))</f>
        <v>264.57</v>
      </c>
      <c r="F70" s="9">
        <f>IF(G69&lt;=0,0,$B$5)</f>
        <v>0</v>
      </c>
      <c r="G70" s="8">
        <f>MAX(0,ROUND(G69-E70,2))</f>
        <v>186641.91</v>
      </c>
    </row>
    <row r="71">
      <c r="A71">
        <v>59</v>
      </c>
      <c r="B71" s="7">
        <f>IF(G70&lt;=0,"",EDATE($B$4,A71-1))</f>
        <v>48092</v>
      </c>
      <c r="C71" s="8">
        <f>IF(G70&lt;=0,0,IF(A71&gt;=$B$3*12,ROUND(G70*(1+$B$2/100/12),2),MIN($B$6,ROUND(G70*(1+$B$2/100/12),2))))</f>
        <v>1199.1</v>
      </c>
      <c r="D71" s="8">
        <f>IF(G70&lt;=0,0,ROUND(G70*$B$2/100/12,2))</f>
        <v>933.21</v>
      </c>
      <c r="E71" s="8">
        <f>IF(G70&lt;=0,0,MIN(G70,ROUND(C71-D71+F71,2)))</f>
        <v>265.89</v>
      </c>
      <c r="F71" s="9">
        <f>IF(G70&lt;=0,0,$B$5)</f>
        <v>0</v>
      </c>
      <c r="G71" s="8">
        <f>MAX(0,ROUND(G70-E71,2))</f>
        <v>186376.02</v>
      </c>
    </row>
    <row r="72">
      <c r="A72">
        <v>60</v>
      </c>
      <c r="B72" s="7">
        <f>IF(G71&lt;=0,"",EDATE($B$4,A72-1))</f>
        <v>48122</v>
      </c>
      <c r="C72" s="8">
        <f>IF(G71&lt;=0,0,IF(A72&gt;=$B$3*12,ROUND(G71*(1+$B$2/100/12),2),MIN($B$6,ROUND(G71*(1+$B$2/100/12),2))))</f>
        <v>1199.1</v>
      </c>
      <c r="D72" s="8">
        <f>IF(G71&lt;=0,0,ROUND(G71*$B$2/100/12,2))</f>
        <v>931.88</v>
      </c>
      <c r="E72" s="8">
        <f>IF(G71&lt;=0,0,MIN(G71,ROUND(C72-D72+F72,2)))</f>
        <v>267.22</v>
      </c>
      <c r="F72" s="9">
        <f>IF(G71&lt;=0,0,$B$5)</f>
        <v>0</v>
      </c>
      <c r="G72" s="8">
        <f>MAX(0,ROUND(G71-E72,2))</f>
        <v>186108.8</v>
      </c>
    </row>
    <row r="73">
      <c r="A73">
        <v>61</v>
      </c>
      <c r="B73" s="7">
        <f>IF(G72&lt;=0,"",EDATE($B$4,A73-1))</f>
        <v>48153</v>
      </c>
      <c r="C73" s="8">
        <f>IF(G72&lt;=0,0,IF(A73&gt;=$B$3*12,ROUND(G72*(1+$B$2/100/12),2),MIN($B$6,ROUND(G72*(1+$B$2/100/12),2))))</f>
        <v>1199.1</v>
      </c>
      <c r="D73" s="8">
        <f>IF(G72&lt;=0,0,ROUND(G72*$B$2/100/12,2))</f>
        <v>930.54</v>
      </c>
      <c r="E73" s="8">
        <f>IF(G72&lt;=0,0,MIN(G72,ROUND(C73-D73+F73,2)))</f>
        <v>268.56</v>
      </c>
      <c r="F73" s="9">
        <f>IF(G72&lt;=0,0,$B$5)</f>
        <v>0</v>
      </c>
      <c r="G73" s="8">
        <f>MAX(0,ROUND(G72-E73,2))</f>
        <v>185840.24</v>
      </c>
    </row>
    <row r="74">
      <c r="A74">
        <v>62</v>
      </c>
      <c r="B74" s="7">
        <f>IF(G73&lt;=0,"",EDATE($B$4,A74-1))</f>
        <v>48183</v>
      </c>
      <c r="C74" s="8">
        <f>IF(G73&lt;=0,0,IF(A74&gt;=$B$3*12,ROUND(G73*(1+$B$2/100/12),2),MIN($B$6,ROUND(G73*(1+$B$2/100/12),2))))</f>
        <v>1199.1</v>
      </c>
      <c r="D74" s="8">
        <f>IF(G73&lt;=0,0,ROUND(G73*$B$2/100/12,2))</f>
        <v>929.2</v>
      </c>
      <c r="E74" s="8">
        <f>IF(G73&lt;=0,0,MIN(G73,ROUND(C74-D74+F74,2)))</f>
        <v>269.9</v>
      </c>
      <c r="F74" s="9">
        <f>IF(G73&lt;=0,0,$B$5)</f>
        <v>0</v>
      </c>
      <c r="G74" s="8">
        <f>MAX(0,ROUND(G73-E74,2))</f>
        <v>185570.34</v>
      </c>
    </row>
    <row r="75">
      <c r="A75">
        <v>63</v>
      </c>
      <c r="B75" s="7">
        <f>IF(G74&lt;=0,"",EDATE($B$4,A75-1))</f>
        <v>48214</v>
      </c>
      <c r="C75" s="8">
        <f>IF(G74&lt;=0,0,IF(A75&gt;=$B$3*12,ROUND(G74*(1+$B$2/100/12),2),MIN($B$6,ROUND(G74*(1+$B$2/100/12),2))))</f>
        <v>1199.1</v>
      </c>
      <c r="D75" s="8">
        <f>IF(G74&lt;=0,0,ROUND(G74*$B$2/100/12,2))</f>
        <v>927.85</v>
      </c>
      <c r="E75" s="8">
        <f>IF(G74&lt;=0,0,MIN(G74,ROUND(C75-D75+F75,2)))</f>
        <v>271.25</v>
      </c>
      <c r="F75" s="9">
        <f>IF(G74&lt;=0,0,$B$5)</f>
        <v>0</v>
      </c>
      <c r="G75" s="8">
        <f>MAX(0,ROUND(G74-E75,2))</f>
        <v>185299.09</v>
      </c>
    </row>
    <row r="76">
      <c r="A76">
        <v>64</v>
      </c>
      <c r="B76" s="7">
        <f>IF(G75&lt;=0,"",EDATE($B$4,A76-1))</f>
        <v>48245</v>
      </c>
      <c r="C76" s="8">
        <f>IF(G75&lt;=0,0,IF(A76&gt;=$B$3*12,ROUND(G75*(1+$B$2/100/12),2),MIN($B$6,ROUND(G75*(1+$B$2/100/12),2))))</f>
        <v>1199.1</v>
      </c>
      <c r="D76" s="8">
        <f>IF(G75&lt;=0,0,ROUND(G75*$B$2/100/12,2))</f>
        <v>926.5</v>
      </c>
      <c r="E76" s="8">
        <f>IF(G75&lt;=0,0,MIN(G75,ROUND(C76-D76+F76,2)))</f>
        <v>272.6</v>
      </c>
      <c r="F76" s="9">
        <f>IF(G75&lt;=0,0,$B$5)</f>
        <v>0</v>
      </c>
      <c r="G76" s="8">
        <f>MAX(0,ROUND(G75-E76,2))</f>
        <v>185026.49</v>
      </c>
    </row>
    <row r="77">
      <c r="A77">
        <v>65</v>
      </c>
      <c r="B77" s="7">
        <f>IF(G76&lt;=0,"",EDATE($B$4,A77-1))</f>
        <v>48274</v>
      </c>
      <c r="C77" s="8">
        <f>IF(G76&lt;=0,0,IF(A77&gt;=$B$3*12,ROUND(G76*(1+$B$2/100/12),2),MIN($B$6,ROUND(G76*(1+$B$2/100/12),2))))</f>
        <v>1199.1</v>
      </c>
      <c r="D77" s="8">
        <f>IF(G76&lt;=0,0,ROUND(G76*$B$2/100/12,2))</f>
        <v>925.13</v>
      </c>
      <c r="E77" s="8">
        <f>IF(G76&lt;=0,0,MIN(G76,ROUND(C77-D77+F77,2)))</f>
        <v>273.97</v>
      </c>
      <c r="F77" s="9">
        <f>IF(G76&lt;=0,0,$B$5)</f>
        <v>0</v>
      </c>
      <c r="G77" s="8">
        <f>MAX(0,ROUND(G76-E77,2))</f>
        <v>184752.52</v>
      </c>
    </row>
    <row r="78">
      <c r="A78">
        <v>66</v>
      </c>
      <c r="B78" s="7">
        <f>IF(G77&lt;=0,"",EDATE($B$4,A78-1))</f>
        <v>48305</v>
      </c>
      <c r="C78" s="8">
        <f>IF(G77&lt;=0,0,IF(A78&gt;=$B$3*12,ROUND(G77*(1+$B$2/100/12),2),MIN($B$6,ROUND(G77*(1+$B$2/100/12),2))))</f>
        <v>1199.1</v>
      </c>
      <c r="D78" s="8">
        <f>IF(G77&lt;=0,0,ROUND(G77*$B$2/100/12,2))</f>
        <v>923.76</v>
      </c>
      <c r="E78" s="8">
        <f>IF(G77&lt;=0,0,MIN(G77,ROUND(C78-D78+F78,2)))</f>
        <v>275.34</v>
      </c>
      <c r="F78" s="9">
        <f>IF(G77&lt;=0,0,$B$5)</f>
        <v>0</v>
      </c>
      <c r="G78" s="8">
        <f>MAX(0,ROUND(G77-E78,2))</f>
        <v>184477.18</v>
      </c>
    </row>
    <row r="79">
      <c r="A79">
        <v>67</v>
      </c>
      <c r="B79" s="7">
        <f>IF(G78&lt;=0,"",EDATE($B$4,A79-1))</f>
        <v>48335</v>
      </c>
      <c r="C79" s="8">
        <f>IF(G78&lt;=0,0,IF(A79&gt;=$B$3*12,ROUND(G78*(1+$B$2/100/12),2),MIN($B$6,ROUND(G78*(1+$B$2/100/12),2))))</f>
        <v>1199.1</v>
      </c>
      <c r="D79" s="8">
        <f>IF(G78&lt;=0,0,ROUND(G78*$B$2/100/12,2))</f>
        <v>922.39</v>
      </c>
      <c r="E79" s="8">
        <f>IF(G78&lt;=0,0,MIN(G78,ROUND(C79-D79+F79,2)))</f>
        <v>276.71</v>
      </c>
      <c r="F79" s="9">
        <f>IF(G78&lt;=0,0,$B$5)</f>
        <v>0</v>
      </c>
      <c r="G79" s="8">
        <f>MAX(0,ROUND(G78-E79,2))</f>
        <v>184200.47</v>
      </c>
    </row>
    <row r="80">
      <c r="A80">
        <v>68</v>
      </c>
      <c r="B80" s="7">
        <f>IF(G79&lt;=0,"",EDATE($B$4,A80-1))</f>
        <v>48366</v>
      </c>
      <c r="C80" s="8">
        <f>IF(G79&lt;=0,0,IF(A80&gt;=$B$3*12,ROUND(G79*(1+$B$2/100/12),2),MIN($B$6,ROUND(G79*(1+$B$2/100/12),2))))</f>
        <v>1199.1</v>
      </c>
      <c r="D80" s="8">
        <f>IF(G79&lt;=0,0,ROUND(G79*$B$2/100/12,2))</f>
        <v>921</v>
      </c>
      <c r="E80" s="8">
        <f>IF(G79&lt;=0,0,MIN(G79,ROUND(C80-D80+F80,2)))</f>
        <v>278.1</v>
      </c>
      <c r="F80" s="9">
        <f>IF(G79&lt;=0,0,$B$5)</f>
        <v>0</v>
      </c>
      <c r="G80" s="8">
        <f>MAX(0,ROUND(G79-E80,2))</f>
        <v>183922.37</v>
      </c>
    </row>
    <row r="81">
      <c r="A81">
        <v>69</v>
      </c>
      <c r="B81" s="7">
        <f>IF(G80&lt;=0,"",EDATE($B$4,A81-1))</f>
        <v>48396</v>
      </c>
      <c r="C81" s="8">
        <f>IF(G80&lt;=0,0,IF(A81&gt;=$B$3*12,ROUND(G80*(1+$B$2/100/12),2),MIN($B$6,ROUND(G80*(1+$B$2/100/12),2))))</f>
        <v>1199.1</v>
      </c>
      <c r="D81" s="8">
        <f>IF(G80&lt;=0,0,ROUND(G80*$B$2/100/12,2))</f>
        <v>919.61</v>
      </c>
      <c r="E81" s="8">
        <f>IF(G80&lt;=0,0,MIN(G80,ROUND(C81-D81+F81,2)))</f>
        <v>279.49</v>
      </c>
      <c r="F81" s="9">
        <f>IF(G80&lt;=0,0,$B$5)</f>
        <v>0</v>
      </c>
      <c r="G81" s="8">
        <f>MAX(0,ROUND(G80-E81,2))</f>
        <v>183642.88</v>
      </c>
    </row>
    <row r="82">
      <c r="A82">
        <v>70</v>
      </c>
      <c r="B82" s="7">
        <f>IF(G81&lt;=0,"",EDATE($B$4,A82-1))</f>
        <v>48427</v>
      </c>
      <c r="C82" s="8">
        <f>IF(G81&lt;=0,0,IF(A82&gt;=$B$3*12,ROUND(G81*(1+$B$2/100/12),2),MIN($B$6,ROUND(G81*(1+$B$2/100/12),2))))</f>
        <v>1199.1</v>
      </c>
      <c r="D82" s="8">
        <f>IF(G81&lt;=0,0,ROUND(G81*$B$2/100/12,2))</f>
        <v>918.21</v>
      </c>
      <c r="E82" s="8">
        <f>IF(G81&lt;=0,0,MIN(G81,ROUND(C82-D82+F82,2)))</f>
        <v>280.89</v>
      </c>
      <c r="F82" s="9">
        <f>IF(G81&lt;=0,0,$B$5)</f>
        <v>0</v>
      </c>
      <c r="G82" s="8">
        <f>MAX(0,ROUND(G81-E82,2))</f>
        <v>183361.99</v>
      </c>
    </row>
    <row r="83">
      <c r="A83">
        <v>71</v>
      </c>
      <c r="B83" s="7">
        <f>IF(G82&lt;=0,"",EDATE($B$4,A83-1))</f>
        <v>48458</v>
      </c>
      <c r="C83" s="8">
        <f>IF(G82&lt;=0,0,IF(A83&gt;=$B$3*12,ROUND(G82*(1+$B$2/100/12),2),MIN($B$6,ROUND(G82*(1+$B$2/100/12),2))))</f>
        <v>1199.1</v>
      </c>
      <c r="D83" s="8">
        <f>IF(G82&lt;=0,0,ROUND(G82*$B$2/100/12,2))</f>
        <v>916.81</v>
      </c>
      <c r="E83" s="8">
        <f>IF(G82&lt;=0,0,MIN(G82,ROUND(C83-D83+F83,2)))</f>
        <v>282.29</v>
      </c>
      <c r="F83" s="9">
        <f>IF(G82&lt;=0,0,$B$5)</f>
        <v>0</v>
      </c>
      <c r="G83" s="8">
        <f>MAX(0,ROUND(G82-E83,2))</f>
        <v>183079.7</v>
      </c>
    </row>
    <row r="84">
      <c r="A84">
        <v>72</v>
      </c>
      <c r="B84" s="7">
        <f>IF(G83&lt;=0,"",EDATE($B$4,A84-1))</f>
        <v>48488</v>
      </c>
      <c r="C84" s="8">
        <f>IF(G83&lt;=0,0,IF(A84&gt;=$B$3*12,ROUND(G83*(1+$B$2/100/12),2),MIN($B$6,ROUND(G83*(1+$B$2/100/12),2))))</f>
        <v>1199.1</v>
      </c>
      <c r="D84" s="8">
        <f>IF(G83&lt;=0,0,ROUND(G83*$B$2/100/12,2))</f>
        <v>915.4</v>
      </c>
      <c r="E84" s="8">
        <f>IF(G83&lt;=0,0,MIN(G83,ROUND(C84-D84+F84,2)))</f>
        <v>283.7</v>
      </c>
      <c r="F84" s="9">
        <f>IF(G83&lt;=0,0,$B$5)</f>
        <v>0</v>
      </c>
      <c r="G84" s="8">
        <f>MAX(0,ROUND(G83-E84,2))</f>
        <v>182796</v>
      </c>
    </row>
    <row r="85">
      <c r="A85">
        <v>73</v>
      </c>
      <c r="B85" s="7">
        <f>IF(G84&lt;=0,"",EDATE($B$4,A85-1))</f>
        <v>48519</v>
      </c>
      <c r="C85" s="8">
        <f>IF(G84&lt;=0,0,IF(A85&gt;=$B$3*12,ROUND(G84*(1+$B$2/100/12),2),MIN($B$6,ROUND(G84*(1+$B$2/100/12),2))))</f>
        <v>1199.1</v>
      </c>
      <c r="D85" s="8">
        <f>IF(G84&lt;=0,0,ROUND(G84*$B$2/100/12,2))</f>
        <v>913.98</v>
      </c>
      <c r="E85" s="8">
        <f>IF(G84&lt;=0,0,MIN(G84,ROUND(C85-D85+F85,2)))</f>
        <v>285.12</v>
      </c>
      <c r="F85" s="9">
        <f>IF(G84&lt;=0,0,$B$5)</f>
        <v>0</v>
      </c>
      <c r="G85" s="8">
        <f>MAX(0,ROUND(G84-E85,2))</f>
        <v>182510.88</v>
      </c>
    </row>
    <row r="86">
      <c r="A86">
        <v>74</v>
      </c>
      <c r="B86" s="7">
        <f>IF(G85&lt;=0,"",EDATE($B$4,A86-1))</f>
        <v>48549</v>
      </c>
      <c r="C86" s="8">
        <f>IF(G85&lt;=0,0,IF(A86&gt;=$B$3*12,ROUND(G85*(1+$B$2/100/12),2),MIN($B$6,ROUND(G85*(1+$B$2/100/12),2))))</f>
        <v>1199.1</v>
      </c>
      <c r="D86" s="8">
        <f>IF(G85&lt;=0,0,ROUND(G85*$B$2/100/12,2))</f>
        <v>912.55</v>
      </c>
      <c r="E86" s="8">
        <f>IF(G85&lt;=0,0,MIN(G85,ROUND(C86-D86+F86,2)))</f>
        <v>286.55</v>
      </c>
      <c r="F86" s="9">
        <f>IF(G85&lt;=0,0,$B$5)</f>
        <v>0</v>
      </c>
      <c r="G86" s="8">
        <f>MAX(0,ROUND(G85-E86,2))</f>
        <v>182224.33</v>
      </c>
    </row>
    <row r="87">
      <c r="A87">
        <v>75</v>
      </c>
      <c r="B87" s="7">
        <f>IF(G86&lt;=0,"",EDATE($B$4,A87-1))</f>
        <v>48580</v>
      </c>
      <c r="C87" s="8">
        <f>IF(G86&lt;=0,0,IF(A87&gt;=$B$3*12,ROUND(G86*(1+$B$2/100/12),2),MIN($B$6,ROUND(G86*(1+$B$2/100/12),2))))</f>
        <v>1199.1</v>
      </c>
      <c r="D87" s="8">
        <f>IF(G86&lt;=0,0,ROUND(G86*$B$2/100/12,2))</f>
        <v>911.12</v>
      </c>
      <c r="E87" s="8">
        <f>IF(G86&lt;=0,0,MIN(G86,ROUND(C87-D87+F87,2)))</f>
        <v>287.98</v>
      </c>
      <c r="F87" s="9">
        <f>IF(G86&lt;=0,0,$B$5)</f>
        <v>0</v>
      </c>
      <c r="G87" s="8">
        <f>MAX(0,ROUND(G86-E87,2))</f>
        <v>181936.35</v>
      </c>
    </row>
    <row r="88">
      <c r="A88">
        <v>76</v>
      </c>
      <c r="B88" s="7">
        <f>IF(G87&lt;=0,"",EDATE($B$4,A88-1))</f>
        <v>48611</v>
      </c>
      <c r="C88" s="8">
        <f>IF(G87&lt;=0,0,IF(A88&gt;=$B$3*12,ROUND(G87*(1+$B$2/100/12),2),MIN($B$6,ROUND(G87*(1+$B$2/100/12),2))))</f>
        <v>1199.1</v>
      </c>
      <c r="D88" s="8">
        <f>IF(G87&lt;=0,0,ROUND(G87*$B$2/100/12,2))</f>
        <v>909.68</v>
      </c>
      <c r="E88" s="8">
        <f>IF(G87&lt;=0,0,MIN(G87,ROUND(C88-D88+F88,2)))</f>
        <v>289.42</v>
      </c>
      <c r="F88" s="9">
        <f>IF(G87&lt;=0,0,$B$5)</f>
        <v>0</v>
      </c>
      <c r="G88" s="8">
        <f>MAX(0,ROUND(G87-E88,2))</f>
        <v>181646.93</v>
      </c>
    </row>
    <row r="89">
      <c r="A89">
        <v>77</v>
      </c>
      <c r="B89" s="7">
        <f>IF(G88&lt;=0,"",EDATE($B$4,A89-1))</f>
        <v>48639</v>
      </c>
      <c r="C89" s="8">
        <f>IF(G88&lt;=0,0,IF(A89&gt;=$B$3*12,ROUND(G88*(1+$B$2/100/12),2),MIN($B$6,ROUND(G88*(1+$B$2/100/12),2))))</f>
        <v>1199.1</v>
      </c>
      <c r="D89" s="8">
        <f>IF(G88&lt;=0,0,ROUND(G88*$B$2/100/12,2))</f>
        <v>908.23</v>
      </c>
      <c r="E89" s="8">
        <f>IF(G88&lt;=0,0,MIN(G88,ROUND(C89-D89+F89,2)))</f>
        <v>290.87</v>
      </c>
      <c r="F89" s="9">
        <f>IF(G88&lt;=0,0,$B$5)</f>
        <v>0</v>
      </c>
      <c r="G89" s="8">
        <f>MAX(0,ROUND(G88-E89,2))</f>
        <v>181356.06</v>
      </c>
    </row>
    <row r="90">
      <c r="A90">
        <v>78</v>
      </c>
      <c r="B90" s="7">
        <f>IF(G89&lt;=0,"",EDATE($B$4,A90-1))</f>
        <v>48670</v>
      </c>
      <c r="C90" s="8">
        <f>IF(G89&lt;=0,0,IF(A90&gt;=$B$3*12,ROUND(G89*(1+$B$2/100/12),2),MIN($B$6,ROUND(G89*(1+$B$2/100/12),2))))</f>
        <v>1199.1</v>
      </c>
      <c r="D90" s="8">
        <f>IF(G89&lt;=0,0,ROUND(G89*$B$2/100/12,2))</f>
        <v>906.78</v>
      </c>
      <c r="E90" s="8">
        <f>IF(G89&lt;=0,0,MIN(G89,ROUND(C90-D90+F90,2)))</f>
        <v>292.32</v>
      </c>
      <c r="F90" s="9">
        <f>IF(G89&lt;=0,0,$B$5)</f>
        <v>0</v>
      </c>
      <c r="G90" s="8">
        <f>MAX(0,ROUND(G89-E90,2))</f>
        <v>181063.74</v>
      </c>
    </row>
    <row r="91">
      <c r="A91">
        <v>79</v>
      </c>
      <c r="B91" s="7">
        <f>IF(G90&lt;=0,"",EDATE($B$4,A91-1))</f>
        <v>48700</v>
      </c>
      <c r="C91" s="8">
        <f>IF(G90&lt;=0,0,IF(A91&gt;=$B$3*12,ROUND(G90*(1+$B$2/100/12),2),MIN($B$6,ROUND(G90*(1+$B$2/100/12),2))))</f>
        <v>1199.1</v>
      </c>
      <c r="D91" s="8">
        <f>IF(G90&lt;=0,0,ROUND(G90*$B$2/100/12,2))</f>
        <v>905.32</v>
      </c>
      <c r="E91" s="8">
        <f>IF(G90&lt;=0,0,MIN(G90,ROUND(C91-D91+F91,2)))</f>
        <v>293.78</v>
      </c>
      <c r="F91" s="9">
        <f>IF(G90&lt;=0,0,$B$5)</f>
        <v>0</v>
      </c>
      <c r="G91" s="8">
        <f>MAX(0,ROUND(G90-E91,2))</f>
        <v>180769.96</v>
      </c>
    </row>
    <row r="92">
      <c r="A92">
        <v>80</v>
      </c>
      <c r="B92" s="7">
        <f>IF(G91&lt;=0,"",EDATE($B$4,A92-1))</f>
        <v>48731</v>
      </c>
      <c r="C92" s="8">
        <f>IF(G91&lt;=0,0,IF(A92&gt;=$B$3*12,ROUND(G91*(1+$B$2/100/12),2),MIN($B$6,ROUND(G91*(1+$B$2/100/12),2))))</f>
        <v>1199.1</v>
      </c>
      <c r="D92" s="8">
        <f>IF(G91&lt;=0,0,ROUND(G91*$B$2/100/12,2))</f>
        <v>903.85</v>
      </c>
      <c r="E92" s="8">
        <f>IF(G91&lt;=0,0,MIN(G91,ROUND(C92-D92+F92,2)))</f>
        <v>295.25</v>
      </c>
      <c r="F92" s="9">
        <f>IF(G91&lt;=0,0,$B$5)</f>
        <v>0</v>
      </c>
      <c r="G92" s="8">
        <f>MAX(0,ROUND(G91-E92,2))</f>
        <v>180474.71</v>
      </c>
    </row>
    <row r="93">
      <c r="A93">
        <v>81</v>
      </c>
      <c r="B93" s="7">
        <f>IF(G92&lt;=0,"",EDATE($B$4,A93-1))</f>
        <v>48761</v>
      </c>
      <c r="C93" s="8">
        <f>IF(G92&lt;=0,0,IF(A93&gt;=$B$3*12,ROUND(G92*(1+$B$2/100/12),2),MIN($B$6,ROUND(G92*(1+$B$2/100/12),2))))</f>
        <v>1199.1</v>
      </c>
      <c r="D93" s="8">
        <f>IF(G92&lt;=0,0,ROUND(G92*$B$2/100/12,2))</f>
        <v>902.37</v>
      </c>
      <c r="E93" s="8">
        <f>IF(G92&lt;=0,0,MIN(G92,ROUND(C93-D93+F93,2)))</f>
        <v>296.73</v>
      </c>
      <c r="F93" s="9">
        <f>IF(G92&lt;=0,0,$B$5)</f>
        <v>0</v>
      </c>
      <c r="G93" s="8">
        <f>MAX(0,ROUND(G92-E93,2))</f>
        <v>180177.98</v>
      </c>
    </row>
    <row r="94">
      <c r="A94">
        <v>82</v>
      </c>
      <c r="B94" s="7">
        <f>IF(G93&lt;=0,"",EDATE($B$4,A94-1))</f>
        <v>48792</v>
      </c>
      <c r="C94" s="8">
        <f>IF(G93&lt;=0,0,IF(A94&gt;=$B$3*12,ROUND(G93*(1+$B$2/100/12),2),MIN($B$6,ROUND(G93*(1+$B$2/100/12),2))))</f>
        <v>1199.1</v>
      </c>
      <c r="D94" s="8">
        <f>IF(G93&lt;=0,0,ROUND(G93*$B$2/100/12,2))</f>
        <v>900.89</v>
      </c>
      <c r="E94" s="8">
        <f>IF(G93&lt;=0,0,MIN(G93,ROUND(C94-D94+F94,2)))</f>
        <v>298.21</v>
      </c>
      <c r="F94" s="9">
        <f>IF(G93&lt;=0,0,$B$5)</f>
        <v>0</v>
      </c>
      <c r="G94" s="8">
        <f>MAX(0,ROUND(G93-E94,2))</f>
        <v>179879.77</v>
      </c>
    </row>
    <row r="95">
      <c r="A95">
        <v>83</v>
      </c>
      <c r="B95" s="7">
        <f>IF(G94&lt;=0,"",EDATE($B$4,A95-1))</f>
        <v>48823</v>
      </c>
      <c r="C95" s="8">
        <f>IF(G94&lt;=0,0,IF(A95&gt;=$B$3*12,ROUND(G94*(1+$B$2/100/12),2),MIN($B$6,ROUND(G94*(1+$B$2/100/12),2))))</f>
        <v>1199.1</v>
      </c>
      <c r="D95" s="8">
        <f>IF(G94&lt;=0,0,ROUND(G94*$B$2/100/12,2))</f>
        <v>899.4</v>
      </c>
      <c r="E95" s="8">
        <f>IF(G94&lt;=0,0,MIN(G94,ROUND(C95-D95+F95,2)))</f>
        <v>299.7</v>
      </c>
      <c r="F95" s="9">
        <f>IF(G94&lt;=0,0,$B$5)</f>
        <v>0</v>
      </c>
      <c r="G95" s="8">
        <f>MAX(0,ROUND(G94-E95,2))</f>
        <v>179580.07</v>
      </c>
    </row>
    <row r="96">
      <c r="A96">
        <v>84</v>
      </c>
      <c r="B96" s="7">
        <f>IF(G95&lt;=0,"",EDATE($B$4,A96-1))</f>
        <v>48853</v>
      </c>
      <c r="C96" s="8">
        <f>IF(G95&lt;=0,0,IF(A96&gt;=$B$3*12,ROUND(G95*(1+$B$2/100/12),2),MIN($B$6,ROUND(G95*(1+$B$2/100/12),2))))</f>
        <v>1199.1</v>
      </c>
      <c r="D96" s="8">
        <f>IF(G95&lt;=0,0,ROUND(G95*$B$2/100/12,2))</f>
        <v>897.9</v>
      </c>
      <c r="E96" s="8">
        <f>IF(G95&lt;=0,0,MIN(G95,ROUND(C96-D96+F96,2)))</f>
        <v>301.2</v>
      </c>
      <c r="F96" s="9">
        <f>IF(G95&lt;=0,0,$B$5)</f>
        <v>0</v>
      </c>
      <c r="G96" s="8">
        <f>MAX(0,ROUND(G95-E96,2))</f>
        <v>179278.87</v>
      </c>
    </row>
    <row r="97">
      <c r="A97">
        <v>85</v>
      </c>
      <c r="B97" s="7">
        <f>IF(G96&lt;=0,"",EDATE($B$4,A97-1))</f>
        <v>48884</v>
      </c>
      <c r="C97" s="8">
        <f>IF(G96&lt;=0,0,IF(A97&gt;=$B$3*12,ROUND(G96*(1+$B$2/100/12),2),MIN($B$6,ROUND(G96*(1+$B$2/100/12),2))))</f>
        <v>1199.1</v>
      </c>
      <c r="D97" s="8">
        <f>IF(G96&lt;=0,0,ROUND(G96*$B$2/100/12,2))</f>
        <v>896.39</v>
      </c>
      <c r="E97" s="8">
        <f>IF(G96&lt;=0,0,MIN(G96,ROUND(C97-D97+F97,2)))</f>
        <v>302.71</v>
      </c>
      <c r="F97" s="9">
        <f>IF(G96&lt;=0,0,$B$5)</f>
        <v>0</v>
      </c>
      <c r="G97" s="8">
        <f>MAX(0,ROUND(G96-E97,2))</f>
        <v>178976.16</v>
      </c>
    </row>
    <row r="98">
      <c r="A98">
        <v>86</v>
      </c>
      <c r="B98" s="7">
        <f>IF(G97&lt;=0,"",EDATE($B$4,A98-1))</f>
        <v>48914</v>
      </c>
      <c r="C98" s="8">
        <f>IF(G97&lt;=0,0,IF(A98&gt;=$B$3*12,ROUND(G97*(1+$B$2/100/12),2),MIN($B$6,ROUND(G97*(1+$B$2/100/12),2))))</f>
        <v>1199.1</v>
      </c>
      <c r="D98" s="8">
        <f>IF(G97&lt;=0,0,ROUND(G97*$B$2/100/12,2))</f>
        <v>894.88</v>
      </c>
      <c r="E98" s="8">
        <f>IF(G97&lt;=0,0,MIN(G97,ROUND(C98-D98+F98,2)))</f>
        <v>304.22</v>
      </c>
      <c r="F98" s="9">
        <f>IF(G97&lt;=0,0,$B$5)</f>
        <v>0</v>
      </c>
      <c r="G98" s="8">
        <f>MAX(0,ROUND(G97-E98,2))</f>
        <v>178671.94</v>
      </c>
    </row>
    <row r="99">
      <c r="A99">
        <v>87</v>
      </c>
      <c r="B99" s="7">
        <f>IF(G98&lt;=0,"",EDATE($B$4,A99-1))</f>
        <v>48945</v>
      </c>
      <c r="C99" s="8">
        <f>IF(G98&lt;=0,0,IF(A99&gt;=$B$3*12,ROUND(G98*(1+$B$2/100/12),2),MIN($B$6,ROUND(G98*(1+$B$2/100/12),2))))</f>
        <v>1199.1</v>
      </c>
      <c r="D99" s="8">
        <f>IF(G98&lt;=0,0,ROUND(G98*$B$2/100/12,2))</f>
        <v>893.36</v>
      </c>
      <c r="E99" s="8">
        <f>IF(G98&lt;=0,0,MIN(G98,ROUND(C99-D99+F99,2)))</f>
        <v>305.74</v>
      </c>
      <c r="F99" s="9">
        <f>IF(G98&lt;=0,0,$B$5)</f>
        <v>0</v>
      </c>
      <c r="G99" s="8">
        <f>MAX(0,ROUND(G98-E99,2))</f>
        <v>178366.2</v>
      </c>
    </row>
    <row r="100">
      <c r="A100">
        <v>88</v>
      </c>
      <c r="B100" s="7">
        <f>IF(G99&lt;=0,"",EDATE($B$4,A100-1))</f>
        <v>48976</v>
      </c>
      <c r="C100" s="8">
        <f>IF(G99&lt;=0,0,IF(A100&gt;=$B$3*12,ROUND(G99*(1+$B$2/100/12),2),MIN($B$6,ROUND(G99*(1+$B$2/100/12),2))))</f>
        <v>1199.1</v>
      </c>
      <c r="D100" s="8">
        <f>IF(G99&lt;=0,0,ROUND(G99*$B$2/100/12,2))</f>
        <v>891.83</v>
      </c>
      <c r="E100" s="8">
        <f>IF(G99&lt;=0,0,MIN(G99,ROUND(C100-D100+F100,2)))</f>
        <v>307.27</v>
      </c>
      <c r="F100" s="9">
        <f>IF(G99&lt;=0,0,$B$5)</f>
        <v>0</v>
      </c>
      <c r="G100" s="8">
        <f>MAX(0,ROUND(G99-E100,2))</f>
        <v>178058.93</v>
      </c>
    </row>
    <row r="101">
      <c r="A101">
        <v>89</v>
      </c>
      <c r="B101" s="7">
        <f>IF(G100&lt;=0,"",EDATE($B$4,A101-1))</f>
        <v>49004</v>
      </c>
      <c r="C101" s="8">
        <f>IF(G100&lt;=0,0,IF(A101&gt;=$B$3*12,ROUND(G100*(1+$B$2/100/12),2),MIN($B$6,ROUND(G100*(1+$B$2/100/12),2))))</f>
        <v>1199.1</v>
      </c>
      <c r="D101" s="8">
        <f>IF(G100&lt;=0,0,ROUND(G100*$B$2/100/12,2))</f>
        <v>890.29</v>
      </c>
      <c r="E101" s="8">
        <f>IF(G100&lt;=0,0,MIN(G100,ROUND(C101-D101+F101,2)))</f>
        <v>308.81</v>
      </c>
      <c r="F101" s="9">
        <f>IF(G100&lt;=0,0,$B$5)</f>
        <v>0</v>
      </c>
      <c r="G101" s="8">
        <f>MAX(0,ROUND(G100-E101,2))</f>
        <v>177750.12</v>
      </c>
    </row>
    <row r="102">
      <c r="A102">
        <v>90</v>
      </c>
      <c r="B102" s="7">
        <f>IF(G101&lt;=0,"",EDATE($B$4,A102-1))</f>
        <v>49035</v>
      </c>
      <c r="C102" s="8">
        <f>IF(G101&lt;=0,0,IF(A102&gt;=$B$3*12,ROUND(G101*(1+$B$2/100/12),2),MIN($B$6,ROUND(G101*(1+$B$2/100/12),2))))</f>
        <v>1199.1</v>
      </c>
      <c r="D102" s="8">
        <f>IF(G101&lt;=0,0,ROUND(G101*$B$2/100/12,2))</f>
        <v>888.75</v>
      </c>
      <c r="E102" s="8">
        <f>IF(G101&lt;=0,0,MIN(G101,ROUND(C102-D102+F102,2)))</f>
        <v>310.35</v>
      </c>
      <c r="F102" s="9">
        <f>IF(G101&lt;=0,0,$B$5)</f>
        <v>0</v>
      </c>
      <c r="G102" s="8">
        <f>MAX(0,ROUND(G101-E102,2))</f>
        <v>177439.77</v>
      </c>
    </row>
    <row r="103">
      <c r="A103">
        <v>91</v>
      </c>
      <c r="B103" s="7">
        <f>IF(G102&lt;=0,"",EDATE($B$4,A103-1))</f>
        <v>49065</v>
      </c>
      <c r="C103" s="8">
        <f>IF(G102&lt;=0,0,IF(A103&gt;=$B$3*12,ROUND(G102*(1+$B$2/100/12),2),MIN($B$6,ROUND(G102*(1+$B$2/100/12),2))))</f>
        <v>1199.1</v>
      </c>
      <c r="D103" s="8">
        <f>IF(G102&lt;=0,0,ROUND(G102*$B$2/100/12,2))</f>
        <v>887.2</v>
      </c>
      <c r="E103" s="8">
        <f>IF(G102&lt;=0,0,MIN(G102,ROUND(C103-D103+F103,2)))</f>
        <v>311.9</v>
      </c>
      <c r="F103" s="9">
        <f>IF(G102&lt;=0,0,$B$5)</f>
        <v>0</v>
      </c>
      <c r="G103" s="8">
        <f>MAX(0,ROUND(G102-E103,2))</f>
        <v>177127.87</v>
      </c>
    </row>
    <row r="104">
      <c r="A104">
        <v>92</v>
      </c>
      <c r="B104" s="7">
        <f>IF(G103&lt;=0,"",EDATE($B$4,A104-1))</f>
        <v>49096</v>
      </c>
      <c r="C104" s="8">
        <f>IF(G103&lt;=0,0,IF(A104&gt;=$B$3*12,ROUND(G103*(1+$B$2/100/12),2),MIN($B$6,ROUND(G103*(1+$B$2/100/12),2))))</f>
        <v>1199.1</v>
      </c>
      <c r="D104" s="8">
        <f>IF(G103&lt;=0,0,ROUND(G103*$B$2/100/12,2))</f>
        <v>885.64</v>
      </c>
      <c r="E104" s="8">
        <f>IF(G103&lt;=0,0,MIN(G103,ROUND(C104-D104+F104,2)))</f>
        <v>313.46</v>
      </c>
      <c r="F104" s="9">
        <f>IF(G103&lt;=0,0,$B$5)</f>
        <v>0</v>
      </c>
      <c r="G104" s="8">
        <f>MAX(0,ROUND(G103-E104,2))</f>
        <v>176814.41</v>
      </c>
    </row>
    <row r="105">
      <c r="A105">
        <v>93</v>
      </c>
      <c r="B105" s="7">
        <f>IF(G104&lt;=0,"",EDATE($B$4,A105-1))</f>
        <v>49126</v>
      </c>
      <c r="C105" s="8">
        <f>IF(G104&lt;=0,0,IF(A105&gt;=$B$3*12,ROUND(G104*(1+$B$2/100/12),2),MIN($B$6,ROUND(G104*(1+$B$2/100/12),2))))</f>
        <v>1199.1</v>
      </c>
      <c r="D105" s="8">
        <f>IF(G104&lt;=0,0,ROUND(G104*$B$2/100/12,2))</f>
        <v>884.07</v>
      </c>
      <c r="E105" s="8">
        <f>IF(G104&lt;=0,0,MIN(G104,ROUND(C105-D105+F105,2)))</f>
        <v>315.03</v>
      </c>
      <c r="F105" s="9">
        <f>IF(G104&lt;=0,0,$B$5)</f>
        <v>0</v>
      </c>
      <c r="G105" s="8">
        <f>MAX(0,ROUND(G104-E105,2))</f>
        <v>176499.38</v>
      </c>
    </row>
    <row r="106">
      <c r="A106">
        <v>94</v>
      </c>
      <c r="B106" s="7">
        <f>IF(G105&lt;=0,"",EDATE($B$4,A106-1))</f>
        <v>49157</v>
      </c>
      <c r="C106" s="8">
        <f>IF(G105&lt;=0,0,IF(A106&gt;=$B$3*12,ROUND(G105*(1+$B$2/100/12),2),MIN($B$6,ROUND(G105*(1+$B$2/100/12),2))))</f>
        <v>1199.1</v>
      </c>
      <c r="D106" s="8">
        <f>IF(G105&lt;=0,0,ROUND(G105*$B$2/100/12,2))</f>
        <v>882.5</v>
      </c>
      <c r="E106" s="8">
        <f>IF(G105&lt;=0,0,MIN(G105,ROUND(C106-D106+F106,2)))</f>
        <v>316.6</v>
      </c>
      <c r="F106" s="9">
        <f>IF(G105&lt;=0,0,$B$5)</f>
        <v>0</v>
      </c>
      <c r="G106" s="8">
        <f>MAX(0,ROUND(G105-E106,2))</f>
        <v>176182.78</v>
      </c>
    </row>
    <row r="107">
      <c r="A107">
        <v>95</v>
      </c>
      <c r="B107" s="7">
        <f>IF(G106&lt;=0,"",EDATE($B$4,A107-1))</f>
        <v>49188</v>
      </c>
      <c r="C107" s="8">
        <f>IF(G106&lt;=0,0,IF(A107&gt;=$B$3*12,ROUND(G106*(1+$B$2/100/12),2),MIN($B$6,ROUND(G106*(1+$B$2/100/12),2))))</f>
        <v>1199.1</v>
      </c>
      <c r="D107" s="8">
        <f>IF(G106&lt;=0,0,ROUND(G106*$B$2/100/12,2))</f>
        <v>880.91</v>
      </c>
      <c r="E107" s="8">
        <f>IF(G106&lt;=0,0,MIN(G106,ROUND(C107-D107+F107,2)))</f>
        <v>318.19</v>
      </c>
      <c r="F107" s="9">
        <f>IF(G106&lt;=0,0,$B$5)</f>
        <v>0</v>
      </c>
      <c r="G107" s="8">
        <f>MAX(0,ROUND(G106-E107,2))</f>
        <v>175864.59</v>
      </c>
    </row>
    <row r="108">
      <c r="A108">
        <v>96</v>
      </c>
      <c r="B108" s="7">
        <f>IF(G107&lt;=0,"",EDATE($B$4,A108-1))</f>
        <v>49218</v>
      </c>
      <c r="C108" s="8">
        <f>IF(G107&lt;=0,0,IF(A108&gt;=$B$3*12,ROUND(G107*(1+$B$2/100/12),2),MIN($B$6,ROUND(G107*(1+$B$2/100/12),2))))</f>
        <v>1199.1</v>
      </c>
      <c r="D108" s="8">
        <f>IF(G107&lt;=0,0,ROUND(G107*$B$2/100/12,2))</f>
        <v>879.32</v>
      </c>
      <c r="E108" s="8">
        <f>IF(G107&lt;=0,0,MIN(G107,ROUND(C108-D108+F108,2)))</f>
        <v>319.78</v>
      </c>
      <c r="F108" s="9">
        <f>IF(G107&lt;=0,0,$B$5)</f>
        <v>0</v>
      </c>
      <c r="G108" s="8">
        <f>MAX(0,ROUND(G107-E108,2))</f>
        <v>175544.81</v>
      </c>
    </row>
    <row r="109">
      <c r="A109">
        <v>97</v>
      </c>
      <c r="B109" s="7">
        <f>IF(G108&lt;=0,"",EDATE($B$4,A109-1))</f>
        <v>49249</v>
      </c>
      <c r="C109" s="8">
        <f>IF(G108&lt;=0,0,IF(A109&gt;=$B$3*12,ROUND(G108*(1+$B$2/100/12),2),MIN($B$6,ROUND(G108*(1+$B$2/100/12),2))))</f>
        <v>1199.1</v>
      </c>
      <c r="D109" s="8">
        <f>IF(G108&lt;=0,0,ROUND(G108*$B$2/100/12,2))</f>
        <v>877.72</v>
      </c>
      <c r="E109" s="8">
        <f>IF(G108&lt;=0,0,MIN(G108,ROUND(C109-D109+F109,2)))</f>
        <v>321.38</v>
      </c>
      <c r="F109" s="9">
        <f>IF(G108&lt;=0,0,$B$5)</f>
        <v>0</v>
      </c>
      <c r="G109" s="8">
        <f>MAX(0,ROUND(G108-E109,2))</f>
        <v>175223.43</v>
      </c>
    </row>
    <row r="110">
      <c r="A110">
        <v>98</v>
      </c>
      <c r="B110" s="7">
        <f>IF(G109&lt;=0,"",EDATE($B$4,A110-1))</f>
        <v>49279</v>
      </c>
      <c r="C110" s="8">
        <f>IF(G109&lt;=0,0,IF(A110&gt;=$B$3*12,ROUND(G109*(1+$B$2/100/12),2),MIN($B$6,ROUND(G109*(1+$B$2/100/12),2))))</f>
        <v>1199.1</v>
      </c>
      <c r="D110" s="8">
        <f>IF(G109&lt;=0,0,ROUND(G109*$B$2/100/12,2))</f>
        <v>876.12</v>
      </c>
      <c r="E110" s="8">
        <f>IF(G109&lt;=0,0,MIN(G109,ROUND(C110-D110+F110,2)))</f>
        <v>322.98</v>
      </c>
      <c r="F110" s="9">
        <f>IF(G109&lt;=0,0,$B$5)</f>
        <v>0</v>
      </c>
      <c r="G110" s="8">
        <f>MAX(0,ROUND(G109-E110,2))</f>
        <v>174900.45</v>
      </c>
    </row>
    <row r="111">
      <c r="A111">
        <v>99</v>
      </c>
      <c r="B111" s="7">
        <f>IF(G110&lt;=0,"",EDATE($B$4,A111-1))</f>
        <v>49310</v>
      </c>
      <c r="C111" s="8">
        <f>IF(G110&lt;=0,0,IF(A111&gt;=$B$3*12,ROUND(G110*(1+$B$2/100/12),2),MIN($B$6,ROUND(G110*(1+$B$2/100/12),2))))</f>
        <v>1199.1</v>
      </c>
      <c r="D111" s="8">
        <f>IF(G110&lt;=0,0,ROUND(G110*$B$2/100/12,2))</f>
        <v>874.5</v>
      </c>
      <c r="E111" s="8">
        <f>IF(G110&lt;=0,0,MIN(G110,ROUND(C111-D111+F111,2)))</f>
        <v>324.6</v>
      </c>
      <c r="F111" s="9">
        <f>IF(G110&lt;=0,0,$B$5)</f>
        <v>0</v>
      </c>
      <c r="G111" s="8">
        <f>MAX(0,ROUND(G110-E111,2))</f>
        <v>174575.85</v>
      </c>
    </row>
    <row r="112">
      <c r="A112">
        <v>100</v>
      </c>
      <c r="B112" s="7">
        <f>IF(G111&lt;=0,"",EDATE($B$4,A112-1))</f>
        <v>49341</v>
      </c>
      <c r="C112" s="8">
        <f>IF(G111&lt;=0,0,IF(A112&gt;=$B$3*12,ROUND(G111*(1+$B$2/100/12),2),MIN($B$6,ROUND(G111*(1+$B$2/100/12),2))))</f>
        <v>1199.1</v>
      </c>
      <c r="D112" s="8">
        <f>IF(G111&lt;=0,0,ROUND(G111*$B$2/100/12,2))</f>
        <v>872.88</v>
      </c>
      <c r="E112" s="8">
        <f>IF(G111&lt;=0,0,MIN(G111,ROUND(C112-D112+F112,2)))</f>
        <v>326.22</v>
      </c>
      <c r="F112" s="9">
        <f>IF(G111&lt;=0,0,$B$5)</f>
        <v>0</v>
      </c>
      <c r="G112" s="8">
        <f>MAX(0,ROUND(G111-E112,2))</f>
        <v>174249.63</v>
      </c>
    </row>
    <row r="113">
      <c r="A113">
        <v>101</v>
      </c>
      <c r="B113" s="7">
        <f>IF(G112&lt;=0,"",EDATE($B$4,A113-1))</f>
        <v>49369</v>
      </c>
      <c r="C113" s="8">
        <f>IF(G112&lt;=0,0,IF(A113&gt;=$B$3*12,ROUND(G112*(1+$B$2/100/12),2),MIN($B$6,ROUND(G112*(1+$B$2/100/12),2))))</f>
        <v>1199.1</v>
      </c>
      <c r="D113" s="8">
        <f>IF(G112&lt;=0,0,ROUND(G112*$B$2/100/12,2))</f>
        <v>871.25</v>
      </c>
      <c r="E113" s="8">
        <f>IF(G112&lt;=0,0,MIN(G112,ROUND(C113-D113+F113,2)))</f>
        <v>327.85</v>
      </c>
      <c r="F113" s="9">
        <f>IF(G112&lt;=0,0,$B$5)</f>
        <v>0</v>
      </c>
      <c r="G113" s="8">
        <f>MAX(0,ROUND(G112-E113,2))</f>
        <v>173921.78</v>
      </c>
    </row>
    <row r="114">
      <c r="A114">
        <v>102</v>
      </c>
      <c r="B114" s="7">
        <f>IF(G113&lt;=0,"",EDATE($B$4,A114-1))</f>
        <v>49400</v>
      </c>
      <c r="C114" s="8">
        <f>IF(G113&lt;=0,0,IF(A114&gt;=$B$3*12,ROUND(G113*(1+$B$2/100/12),2),MIN($B$6,ROUND(G113*(1+$B$2/100/12),2))))</f>
        <v>1199.1</v>
      </c>
      <c r="D114" s="8">
        <f>IF(G113&lt;=0,0,ROUND(G113*$B$2/100/12,2))</f>
        <v>869.61</v>
      </c>
      <c r="E114" s="8">
        <f>IF(G113&lt;=0,0,MIN(G113,ROUND(C114-D114+F114,2)))</f>
        <v>329.49</v>
      </c>
      <c r="F114" s="9">
        <f>IF(G113&lt;=0,0,$B$5)</f>
        <v>0</v>
      </c>
      <c r="G114" s="8">
        <f>MAX(0,ROUND(G113-E114,2))</f>
        <v>173592.29</v>
      </c>
    </row>
    <row r="115">
      <c r="A115">
        <v>103</v>
      </c>
      <c r="B115" s="7">
        <f>IF(G114&lt;=0,"",EDATE($B$4,A115-1))</f>
        <v>49430</v>
      </c>
      <c r="C115" s="8">
        <f>IF(G114&lt;=0,0,IF(A115&gt;=$B$3*12,ROUND(G114*(1+$B$2/100/12),2),MIN($B$6,ROUND(G114*(1+$B$2/100/12),2))))</f>
        <v>1199.1</v>
      </c>
      <c r="D115" s="8">
        <f>IF(G114&lt;=0,0,ROUND(G114*$B$2/100/12,2))</f>
        <v>867.96</v>
      </c>
      <c r="E115" s="8">
        <f>IF(G114&lt;=0,0,MIN(G114,ROUND(C115-D115+F115,2)))</f>
        <v>331.14</v>
      </c>
      <c r="F115" s="9">
        <f>IF(G114&lt;=0,0,$B$5)</f>
        <v>0</v>
      </c>
      <c r="G115" s="8">
        <f>MAX(0,ROUND(G114-E115,2))</f>
        <v>173261.15</v>
      </c>
    </row>
    <row r="116">
      <c r="A116">
        <v>104</v>
      </c>
      <c r="B116" s="7">
        <f>IF(G115&lt;=0,"",EDATE($B$4,A116-1))</f>
        <v>49461</v>
      </c>
      <c r="C116" s="8">
        <f>IF(G115&lt;=0,0,IF(A116&gt;=$B$3*12,ROUND(G115*(1+$B$2/100/12),2),MIN($B$6,ROUND(G115*(1+$B$2/100/12),2))))</f>
        <v>1199.1</v>
      </c>
      <c r="D116" s="8">
        <f>IF(G115&lt;=0,0,ROUND(G115*$B$2/100/12,2))</f>
        <v>866.31</v>
      </c>
      <c r="E116" s="8">
        <f>IF(G115&lt;=0,0,MIN(G115,ROUND(C116-D116+F116,2)))</f>
        <v>332.79</v>
      </c>
      <c r="F116" s="9">
        <f>IF(G115&lt;=0,0,$B$5)</f>
        <v>0</v>
      </c>
      <c r="G116" s="8">
        <f>MAX(0,ROUND(G115-E116,2))</f>
        <v>172928.36</v>
      </c>
    </row>
    <row r="117">
      <c r="A117">
        <v>105</v>
      </c>
      <c r="B117" s="7">
        <f>IF(G116&lt;=0,"",EDATE($B$4,A117-1))</f>
        <v>49491</v>
      </c>
      <c r="C117" s="8">
        <f>IF(G116&lt;=0,0,IF(A117&gt;=$B$3*12,ROUND(G116*(1+$B$2/100/12),2),MIN($B$6,ROUND(G116*(1+$B$2/100/12),2))))</f>
        <v>1199.1</v>
      </c>
      <c r="D117" s="8">
        <f>IF(G116&lt;=0,0,ROUND(G116*$B$2/100/12,2))</f>
        <v>864.64</v>
      </c>
      <c r="E117" s="8">
        <f>IF(G116&lt;=0,0,MIN(G116,ROUND(C117-D117+F117,2)))</f>
        <v>334.46</v>
      </c>
      <c r="F117" s="9">
        <f>IF(G116&lt;=0,0,$B$5)</f>
        <v>0</v>
      </c>
      <c r="G117" s="8">
        <f>MAX(0,ROUND(G116-E117,2))</f>
        <v>172593.9</v>
      </c>
    </row>
    <row r="118">
      <c r="A118">
        <v>106</v>
      </c>
      <c r="B118" s="7">
        <f>IF(G117&lt;=0,"",EDATE($B$4,A118-1))</f>
        <v>49522</v>
      </c>
      <c r="C118" s="8">
        <f>IF(G117&lt;=0,0,IF(A118&gt;=$B$3*12,ROUND(G117*(1+$B$2/100/12),2),MIN($B$6,ROUND(G117*(1+$B$2/100/12),2))))</f>
        <v>1199.1</v>
      </c>
      <c r="D118" s="8">
        <f>IF(G117&lt;=0,0,ROUND(G117*$B$2/100/12,2))</f>
        <v>862.97</v>
      </c>
      <c r="E118" s="8">
        <f>IF(G117&lt;=0,0,MIN(G117,ROUND(C118-D118+F118,2)))</f>
        <v>336.13</v>
      </c>
      <c r="F118" s="9">
        <f>IF(G117&lt;=0,0,$B$5)</f>
        <v>0</v>
      </c>
      <c r="G118" s="8">
        <f>MAX(0,ROUND(G117-E118,2))</f>
        <v>172257.77</v>
      </c>
    </row>
    <row r="119">
      <c r="A119">
        <v>107</v>
      </c>
      <c r="B119" s="7">
        <f>IF(G118&lt;=0,"",EDATE($B$4,A119-1))</f>
        <v>49553</v>
      </c>
      <c r="C119" s="8">
        <f>IF(G118&lt;=0,0,IF(A119&gt;=$B$3*12,ROUND(G118*(1+$B$2/100/12),2),MIN($B$6,ROUND(G118*(1+$B$2/100/12),2))))</f>
        <v>1199.1</v>
      </c>
      <c r="D119" s="8">
        <f>IF(G118&lt;=0,0,ROUND(G118*$B$2/100/12,2))</f>
        <v>861.29</v>
      </c>
      <c r="E119" s="8">
        <f>IF(G118&lt;=0,0,MIN(G118,ROUND(C119-D119+F119,2)))</f>
        <v>337.81</v>
      </c>
      <c r="F119" s="9">
        <f>IF(G118&lt;=0,0,$B$5)</f>
        <v>0</v>
      </c>
      <c r="G119" s="8">
        <f>MAX(0,ROUND(G118-E119,2))</f>
        <v>171919.96</v>
      </c>
    </row>
    <row r="120">
      <c r="A120">
        <v>108</v>
      </c>
      <c r="B120" s="7">
        <f>IF(G119&lt;=0,"",EDATE($B$4,A120-1))</f>
        <v>49583</v>
      </c>
      <c r="C120" s="8">
        <f>IF(G119&lt;=0,0,IF(A120&gt;=$B$3*12,ROUND(G119*(1+$B$2/100/12),2),MIN($B$6,ROUND(G119*(1+$B$2/100/12),2))))</f>
        <v>1199.1</v>
      </c>
      <c r="D120" s="8">
        <f>IF(G119&lt;=0,0,ROUND(G119*$B$2/100/12,2))</f>
        <v>859.6</v>
      </c>
      <c r="E120" s="8">
        <f>IF(G119&lt;=0,0,MIN(G119,ROUND(C120-D120+F120,2)))</f>
        <v>339.5</v>
      </c>
      <c r="F120" s="9">
        <f>IF(G119&lt;=0,0,$B$5)</f>
        <v>0</v>
      </c>
      <c r="G120" s="8">
        <f>MAX(0,ROUND(G119-E120,2))</f>
        <v>171580.46</v>
      </c>
    </row>
    <row r="121">
      <c r="A121">
        <v>109</v>
      </c>
      <c r="B121" s="7">
        <f>IF(G120&lt;=0,"",EDATE($B$4,A121-1))</f>
        <v>49614</v>
      </c>
      <c r="C121" s="8">
        <f>IF(G120&lt;=0,0,IF(A121&gt;=$B$3*12,ROUND(G120*(1+$B$2/100/12),2),MIN($B$6,ROUND(G120*(1+$B$2/100/12),2))))</f>
        <v>1199.1</v>
      </c>
      <c r="D121" s="8">
        <f>IF(G120&lt;=0,0,ROUND(G120*$B$2/100/12,2))</f>
        <v>857.9</v>
      </c>
      <c r="E121" s="8">
        <f>IF(G120&lt;=0,0,MIN(G120,ROUND(C121-D121+F121,2)))</f>
        <v>341.2</v>
      </c>
      <c r="F121" s="9">
        <f>IF(G120&lt;=0,0,$B$5)</f>
        <v>0</v>
      </c>
      <c r="G121" s="8">
        <f>MAX(0,ROUND(G120-E121,2))</f>
        <v>171239.26</v>
      </c>
    </row>
    <row r="122">
      <c r="A122">
        <v>110</v>
      </c>
      <c r="B122" s="7">
        <f>IF(G121&lt;=0,"",EDATE($B$4,A122-1))</f>
        <v>49644</v>
      </c>
      <c r="C122" s="8">
        <f>IF(G121&lt;=0,0,IF(A122&gt;=$B$3*12,ROUND(G121*(1+$B$2/100/12),2),MIN($B$6,ROUND(G121*(1+$B$2/100/12),2))))</f>
        <v>1199.1</v>
      </c>
      <c r="D122" s="8">
        <f>IF(G121&lt;=0,0,ROUND(G121*$B$2/100/12,2))</f>
        <v>856.2</v>
      </c>
      <c r="E122" s="8">
        <f>IF(G121&lt;=0,0,MIN(G121,ROUND(C122-D122+F122,2)))</f>
        <v>342.9</v>
      </c>
      <c r="F122" s="9">
        <f>IF(G121&lt;=0,0,$B$5)</f>
        <v>0</v>
      </c>
      <c r="G122" s="8">
        <f>MAX(0,ROUND(G121-E122,2))</f>
        <v>170896.36</v>
      </c>
    </row>
    <row r="123">
      <c r="A123">
        <v>111</v>
      </c>
      <c r="B123" s="7">
        <f>IF(G122&lt;=0,"",EDATE($B$4,A123-1))</f>
        <v>49675</v>
      </c>
      <c r="C123" s="8">
        <f>IF(G122&lt;=0,0,IF(A123&gt;=$B$3*12,ROUND(G122*(1+$B$2/100/12),2),MIN($B$6,ROUND(G122*(1+$B$2/100/12),2))))</f>
        <v>1199.1</v>
      </c>
      <c r="D123" s="8">
        <f>IF(G122&lt;=0,0,ROUND(G122*$B$2/100/12,2))</f>
        <v>854.48</v>
      </c>
      <c r="E123" s="8">
        <f>IF(G122&lt;=0,0,MIN(G122,ROUND(C123-D123+F123,2)))</f>
        <v>344.62</v>
      </c>
      <c r="F123" s="9">
        <f>IF(G122&lt;=0,0,$B$5)</f>
        <v>0</v>
      </c>
      <c r="G123" s="8">
        <f>MAX(0,ROUND(G122-E123,2))</f>
        <v>170551.74</v>
      </c>
    </row>
    <row r="124">
      <c r="A124">
        <v>112</v>
      </c>
      <c r="B124" s="7">
        <f>IF(G123&lt;=0,"",EDATE($B$4,A124-1))</f>
        <v>49706</v>
      </c>
      <c r="C124" s="8">
        <f>IF(G123&lt;=0,0,IF(A124&gt;=$B$3*12,ROUND(G123*(1+$B$2/100/12),2),MIN($B$6,ROUND(G123*(1+$B$2/100/12),2))))</f>
        <v>1199.1</v>
      </c>
      <c r="D124" s="8">
        <f>IF(G123&lt;=0,0,ROUND(G123*$B$2/100/12,2))</f>
        <v>852.76</v>
      </c>
      <c r="E124" s="8">
        <f>IF(G123&lt;=0,0,MIN(G123,ROUND(C124-D124+F124,2)))</f>
        <v>346.34</v>
      </c>
      <c r="F124" s="9">
        <f>IF(G123&lt;=0,0,$B$5)</f>
        <v>0</v>
      </c>
      <c r="G124" s="8">
        <f>MAX(0,ROUND(G123-E124,2))</f>
        <v>170205.4</v>
      </c>
    </row>
    <row r="125">
      <c r="A125">
        <v>113</v>
      </c>
      <c r="B125" s="7">
        <f>IF(G124&lt;=0,"",EDATE($B$4,A125-1))</f>
        <v>49735</v>
      </c>
      <c r="C125" s="8">
        <f>IF(G124&lt;=0,0,IF(A125&gt;=$B$3*12,ROUND(G124*(1+$B$2/100/12),2),MIN($B$6,ROUND(G124*(1+$B$2/100/12),2))))</f>
        <v>1199.1</v>
      </c>
      <c r="D125" s="8">
        <f>IF(G124&lt;=0,0,ROUND(G124*$B$2/100/12,2))</f>
        <v>851.03</v>
      </c>
      <c r="E125" s="8">
        <f>IF(G124&lt;=0,0,MIN(G124,ROUND(C125-D125+F125,2)))</f>
        <v>348.07</v>
      </c>
      <c r="F125" s="9">
        <f>IF(G124&lt;=0,0,$B$5)</f>
        <v>0</v>
      </c>
      <c r="G125" s="8">
        <f>MAX(0,ROUND(G124-E125,2))</f>
        <v>169857.33</v>
      </c>
    </row>
    <row r="126">
      <c r="A126">
        <v>114</v>
      </c>
      <c r="B126" s="7">
        <f>IF(G125&lt;=0,"",EDATE($B$4,A126-1))</f>
        <v>49766</v>
      </c>
      <c r="C126" s="8">
        <f>IF(G125&lt;=0,0,IF(A126&gt;=$B$3*12,ROUND(G125*(1+$B$2/100/12),2),MIN($B$6,ROUND(G125*(1+$B$2/100/12),2))))</f>
        <v>1199.1</v>
      </c>
      <c r="D126" s="8">
        <f>IF(G125&lt;=0,0,ROUND(G125*$B$2/100/12,2))</f>
        <v>849.29</v>
      </c>
      <c r="E126" s="8">
        <f>IF(G125&lt;=0,0,MIN(G125,ROUND(C126-D126+F126,2)))</f>
        <v>349.81</v>
      </c>
      <c r="F126" s="9">
        <f>IF(G125&lt;=0,0,$B$5)</f>
        <v>0</v>
      </c>
      <c r="G126" s="8">
        <f>MAX(0,ROUND(G125-E126,2))</f>
        <v>169507.52</v>
      </c>
    </row>
    <row r="127">
      <c r="A127">
        <v>115</v>
      </c>
      <c r="B127" s="7">
        <f>IF(G126&lt;=0,"",EDATE($B$4,A127-1))</f>
        <v>49796</v>
      </c>
      <c r="C127" s="8">
        <f>IF(G126&lt;=0,0,IF(A127&gt;=$B$3*12,ROUND(G126*(1+$B$2/100/12),2),MIN($B$6,ROUND(G126*(1+$B$2/100/12),2))))</f>
        <v>1199.1</v>
      </c>
      <c r="D127" s="8">
        <f>IF(G126&lt;=0,0,ROUND(G126*$B$2/100/12,2))</f>
        <v>847.54</v>
      </c>
      <c r="E127" s="8">
        <f>IF(G126&lt;=0,0,MIN(G126,ROUND(C127-D127+F127,2)))</f>
        <v>351.56</v>
      </c>
      <c r="F127" s="9">
        <f>IF(G126&lt;=0,0,$B$5)</f>
        <v>0</v>
      </c>
      <c r="G127" s="8">
        <f>MAX(0,ROUND(G126-E127,2))</f>
        <v>169155.96</v>
      </c>
    </row>
    <row r="128">
      <c r="A128">
        <v>116</v>
      </c>
      <c r="B128" s="7">
        <f>IF(G127&lt;=0,"",EDATE($B$4,A128-1))</f>
        <v>49827</v>
      </c>
      <c r="C128" s="8">
        <f>IF(G127&lt;=0,0,IF(A128&gt;=$B$3*12,ROUND(G127*(1+$B$2/100/12),2),MIN($B$6,ROUND(G127*(1+$B$2/100/12),2))))</f>
        <v>1199.1</v>
      </c>
      <c r="D128" s="8">
        <f>IF(G127&lt;=0,0,ROUND(G127*$B$2/100/12,2))</f>
        <v>845.78</v>
      </c>
      <c r="E128" s="8">
        <f>IF(G127&lt;=0,0,MIN(G127,ROUND(C128-D128+F128,2)))</f>
        <v>353.32</v>
      </c>
      <c r="F128" s="9">
        <f>IF(G127&lt;=0,0,$B$5)</f>
        <v>0</v>
      </c>
      <c r="G128" s="8">
        <f>MAX(0,ROUND(G127-E128,2))</f>
        <v>168802.64</v>
      </c>
    </row>
    <row r="129">
      <c r="A129">
        <v>117</v>
      </c>
      <c r="B129" s="7">
        <f>IF(G128&lt;=0,"",EDATE($B$4,A129-1))</f>
        <v>49857</v>
      </c>
      <c r="C129" s="8">
        <f>IF(G128&lt;=0,0,IF(A129&gt;=$B$3*12,ROUND(G128*(1+$B$2/100/12),2),MIN($B$6,ROUND(G128*(1+$B$2/100/12),2))))</f>
        <v>1199.1</v>
      </c>
      <c r="D129" s="8">
        <f>IF(G128&lt;=0,0,ROUND(G128*$B$2/100/12,2))</f>
        <v>844.01</v>
      </c>
      <c r="E129" s="8">
        <f>IF(G128&lt;=0,0,MIN(G128,ROUND(C129-D129+F129,2)))</f>
        <v>355.09</v>
      </c>
      <c r="F129" s="9">
        <f>IF(G128&lt;=0,0,$B$5)</f>
        <v>0</v>
      </c>
      <c r="G129" s="8">
        <f>MAX(0,ROUND(G128-E129,2))</f>
        <v>168447.55</v>
      </c>
    </row>
    <row r="130">
      <c r="A130">
        <v>118</v>
      </c>
      <c r="B130" s="7">
        <f>IF(G129&lt;=0,"",EDATE($B$4,A130-1))</f>
        <v>49888</v>
      </c>
      <c r="C130" s="8">
        <f>IF(G129&lt;=0,0,IF(A130&gt;=$B$3*12,ROUND(G129*(1+$B$2/100/12),2),MIN($B$6,ROUND(G129*(1+$B$2/100/12),2))))</f>
        <v>1199.1</v>
      </c>
      <c r="D130" s="8">
        <f>IF(G129&lt;=0,0,ROUND(G129*$B$2/100/12,2))</f>
        <v>842.24</v>
      </c>
      <c r="E130" s="8">
        <f>IF(G129&lt;=0,0,MIN(G129,ROUND(C130-D130+F130,2)))</f>
        <v>356.86</v>
      </c>
      <c r="F130" s="9">
        <f>IF(G129&lt;=0,0,$B$5)</f>
        <v>0</v>
      </c>
      <c r="G130" s="8">
        <f>MAX(0,ROUND(G129-E130,2))</f>
        <v>168090.69</v>
      </c>
    </row>
    <row r="131">
      <c r="A131">
        <v>119</v>
      </c>
      <c r="B131" s="7">
        <f>IF(G130&lt;=0,"",EDATE($B$4,A131-1))</f>
        <v>49919</v>
      </c>
      <c r="C131" s="8">
        <f>IF(G130&lt;=0,0,IF(A131&gt;=$B$3*12,ROUND(G130*(1+$B$2/100/12),2),MIN($B$6,ROUND(G130*(1+$B$2/100/12),2))))</f>
        <v>1199.1</v>
      </c>
      <c r="D131" s="8">
        <f>IF(G130&lt;=0,0,ROUND(G130*$B$2/100/12,2))</f>
        <v>840.45</v>
      </c>
      <c r="E131" s="8">
        <f>IF(G130&lt;=0,0,MIN(G130,ROUND(C131-D131+F131,2)))</f>
        <v>358.65</v>
      </c>
      <c r="F131" s="9">
        <f>IF(G130&lt;=0,0,$B$5)</f>
        <v>0</v>
      </c>
      <c r="G131" s="8">
        <f>MAX(0,ROUND(G130-E131,2))</f>
        <v>167732.04</v>
      </c>
    </row>
    <row r="132">
      <c r="A132">
        <v>120</v>
      </c>
      <c r="B132" s="7">
        <f>IF(G131&lt;=0,"",EDATE($B$4,A132-1))</f>
        <v>49949</v>
      </c>
      <c r="C132" s="8">
        <f>IF(G131&lt;=0,0,IF(A132&gt;=$B$3*12,ROUND(G131*(1+$B$2/100/12),2),MIN($B$6,ROUND(G131*(1+$B$2/100/12),2))))</f>
        <v>1199.1</v>
      </c>
      <c r="D132" s="8">
        <f>IF(G131&lt;=0,0,ROUND(G131*$B$2/100/12,2))</f>
        <v>838.66</v>
      </c>
      <c r="E132" s="8">
        <f>IF(G131&lt;=0,0,MIN(G131,ROUND(C132-D132+F132,2)))</f>
        <v>360.44</v>
      </c>
      <c r="F132" s="9">
        <f>IF(G131&lt;=0,0,$B$5)</f>
        <v>0</v>
      </c>
      <c r="G132" s="8">
        <f>MAX(0,ROUND(G131-E132,2))</f>
        <v>167371.6</v>
      </c>
    </row>
    <row r="133">
      <c r="A133">
        <v>121</v>
      </c>
      <c r="B133" s="7">
        <f>IF(G132&lt;=0,"",EDATE($B$4,A133-1))</f>
        <v>49980</v>
      </c>
      <c r="C133" s="8">
        <f>IF(G132&lt;=0,0,IF(A133&gt;=$B$3*12,ROUND(G132*(1+$B$2/100/12),2),MIN($B$6,ROUND(G132*(1+$B$2/100/12),2))))</f>
        <v>1199.1</v>
      </c>
      <c r="D133" s="8">
        <f>IF(G132&lt;=0,0,ROUND(G132*$B$2/100/12,2))</f>
        <v>836.86</v>
      </c>
      <c r="E133" s="8">
        <f>IF(G132&lt;=0,0,MIN(G132,ROUND(C133-D133+F133,2)))</f>
        <v>362.24</v>
      </c>
      <c r="F133" s="9">
        <f>IF(G132&lt;=0,0,$B$5)</f>
        <v>0</v>
      </c>
      <c r="G133" s="8">
        <f>MAX(0,ROUND(G132-E133,2))</f>
        <v>167009.36</v>
      </c>
    </row>
    <row r="134">
      <c r="A134">
        <v>122</v>
      </c>
      <c r="B134" s="7">
        <f>IF(G133&lt;=0,"",EDATE($B$4,A134-1))</f>
        <v>50010</v>
      </c>
      <c r="C134" s="8">
        <f>IF(G133&lt;=0,0,IF(A134&gt;=$B$3*12,ROUND(G133*(1+$B$2/100/12),2),MIN($B$6,ROUND(G133*(1+$B$2/100/12),2))))</f>
        <v>1199.1</v>
      </c>
      <c r="D134" s="8">
        <f>IF(G133&lt;=0,0,ROUND(G133*$B$2/100/12,2))</f>
        <v>835.05</v>
      </c>
      <c r="E134" s="8">
        <f>IF(G133&lt;=0,0,MIN(G133,ROUND(C134-D134+F134,2)))</f>
        <v>364.05</v>
      </c>
      <c r="F134" s="9">
        <f>IF(G133&lt;=0,0,$B$5)</f>
        <v>0</v>
      </c>
      <c r="G134" s="8">
        <f>MAX(0,ROUND(G133-E134,2))</f>
        <v>166645.31</v>
      </c>
    </row>
    <row r="135">
      <c r="A135">
        <v>123</v>
      </c>
      <c r="B135" s="7">
        <f>IF(G134&lt;=0,"",EDATE($B$4,A135-1))</f>
        <v>50041</v>
      </c>
      <c r="C135" s="8">
        <f>IF(G134&lt;=0,0,IF(A135&gt;=$B$3*12,ROUND(G134*(1+$B$2/100/12),2),MIN($B$6,ROUND(G134*(1+$B$2/100/12),2))))</f>
        <v>1199.1</v>
      </c>
      <c r="D135" s="8">
        <f>IF(G134&lt;=0,0,ROUND(G134*$B$2/100/12,2))</f>
        <v>833.23</v>
      </c>
      <c r="E135" s="8">
        <f>IF(G134&lt;=0,0,MIN(G134,ROUND(C135-D135+F135,2)))</f>
        <v>365.87</v>
      </c>
      <c r="F135" s="9">
        <f>IF(G134&lt;=0,0,$B$5)</f>
        <v>0</v>
      </c>
      <c r="G135" s="8">
        <f>MAX(0,ROUND(G134-E135,2))</f>
        <v>166279.44</v>
      </c>
    </row>
    <row r="136">
      <c r="A136">
        <v>124</v>
      </c>
      <c r="B136" s="7">
        <f>IF(G135&lt;=0,"",EDATE($B$4,A136-1))</f>
        <v>50072</v>
      </c>
      <c r="C136" s="8">
        <f>IF(G135&lt;=0,0,IF(A136&gt;=$B$3*12,ROUND(G135*(1+$B$2/100/12),2),MIN($B$6,ROUND(G135*(1+$B$2/100/12),2))))</f>
        <v>1199.1</v>
      </c>
      <c r="D136" s="8">
        <f>IF(G135&lt;=0,0,ROUND(G135*$B$2/100/12,2))</f>
        <v>831.4</v>
      </c>
      <c r="E136" s="8">
        <f>IF(G135&lt;=0,0,MIN(G135,ROUND(C136-D136+F136,2)))</f>
        <v>367.7</v>
      </c>
      <c r="F136" s="9">
        <f>IF(G135&lt;=0,0,$B$5)</f>
        <v>0</v>
      </c>
      <c r="G136" s="8">
        <f>MAX(0,ROUND(G135-E136,2))</f>
        <v>165911.74</v>
      </c>
    </row>
    <row r="137">
      <c r="A137">
        <v>125</v>
      </c>
      <c r="B137" s="7">
        <f>IF(G136&lt;=0,"",EDATE($B$4,A137-1))</f>
        <v>50100</v>
      </c>
      <c r="C137" s="8">
        <f>IF(G136&lt;=0,0,IF(A137&gt;=$B$3*12,ROUND(G136*(1+$B$2/100/12),2),MIN($B$6,ROUND(G136*(1+$B$2/100/12),2))))</f>
        <v>1199.1</v>
      </c>
      <c r="D137" s="8">
        <f>IF(G136&lt;=0,0,ROUND(G136*$B$2/100/12,2))</f>
        <v>829.56</v>
      </c>
      <c r="E137" s="8">
        <f>IF(G136&lt;=0,0,MIN(G136,ROUND(C137-D137+F137,2)))</f>
        <v>369.54</v>
      </c>
      <c r="F137" s="9">
        <f>IF(G136&lt;=0,0,$B$5)</f>
        <v>0</v>
      </c>
      <c r="G137" s="8">
        <f>MAX(0,ROUND(G136-E137,2))</f>
        <v>165542.2</v>
      </c>
    </row>
    <row r="138">
      <c r="A138">
        <v>126</v>
      </c>
      <c r="B138" s="7">
        <f>IF(G137&lt;=0,"",EDATE($B$4,A138-1))</f>
        <v>50131</v>
      </c>
      <c r="C138" s="8">
        <f>IF(G137&lt;=0,0,IF(A138&gt;=$B$3*12,ROUND(G137*(1+$B$2/100/12),2),MIN($B$6,ROUND(G137*(1+$B$2/100/12),2))))</f>
        <v>1199.1</v>
      </c>
      <c r="D138" s="8">
        <f>IF(G137&lt;=0,0,ROUND(G137*$B$2/100/12,2))</f>
        <v>827.71</v>
      </c>
      <c r="E138" s="8">
        <f>IF(G137&lt;=0,0,MIN(G137,ROUND(C138-D138+F138,2)))</f>
        <v>371.39</v>
      </c>
      <c r="F138" s="9">
        <f>IF(G137&lt;=0,0,$B$5)</f>
        <v>0</v>
      </c>
      <c r="G138" s="8">
        <f>MAX(0,ROUND(G137-E138,2))</f>
        <v>165170.81</v>
      </c>
    </row>
    <row r="139">
      <c r="A139">
        <v>127</v>
      </c>
      <c r="B139" s="7">
        <f>IF(G138&lt;=0,"",EDATE($B$4,A139-1))</f>
        <v>50161</v>
      </c>
      <c r="C139" s="8">
        <f>IF(G138&lt;=0,0,IF(A139&gt;=$B$3*12,ROUND(G138*(1+$B$2/100/12),2),MIN($B$6,ROUND(G138*(1+$B$2/100/12),2))))</f>
        <v>1199.1</v>
      </c>
      <c r="D139" s="8">
        <f>IF(G138&lt;=0,0,ROUND(G138*$B$2/100/12,2))</f>
        <v>825.85</v>
      </c>
      <c r="E139" s="8">
        <f>IF(G138&lt;=0,0,MIN(G138,ROUND(C139-D139+F139,2)))</f>
        <v>373.25</v>
      </c>
      <c r="F139" s="9">
        <f>IF(G138&lt;=0,0,$B$5)</f>
        <v>0</v>
      </c>
      <c r="G139" s="8">
        <f>MAX(0,ROUND(G138-E139,2))</f>
        <v>164797.56</v>
      </c>
    </row>
    <row r="140">
      <c r="A140">
        <v>128</v>
      </c>
      <c r="B140" s="7">
        <f>IF(G139&lt;=0,"",EDATE($B$4,A140-1))</f>
        <v>50192</v>
      </c>
      <c r="C140" s="8">
        <f>IF(G139&lt;=0,0,IF(A140&gt;=$B$3*12,ROUND(G139*(1+$B$2/100/12),2),MIN($B$6,ROUND(G139*(1+$B$2/100/12),2))))</f>
        <v>1199.1</v>
      </c>
      <c r="D140" s="8">
        <f>IF(G139&lt;=0,0,ROUND(G139*$B$2/100/12,2))</f>
        <v>823.99</v>
      </c>
      <c r="E140" s="8">
        <f>IF(G139&lt;=0,0,MIN(G139,ROUND(C140-D140+F140,2)))</f>
        <v>375.11</v>
      </c>
      <c r="F140" s="9">
        <f>IF(G139&lt;=0,0,$B$5)</f>
        <v>0</v>
      </c>
      <c r="G140" s="8">
        <f>MAX(0,ROUND(G139-E140,2))</f>
        <v>164422.45</v>
      </c>
    </row>
    <row r="141">
      <c r="A141">
        <v>129</v>
      </c>
      <c r="B141" s="7">
        <f>IF(G140&lt;=0,"",EDATE($B$4,A141-1))</f>
        <v>50222</v>
      </c>
      <c r="C141" s="8">
        <f>IF(G140&lt;=0,0,IF(A141&gt;=$B$3*12,ROUND(G140*(1+$B$2/100/12),2),MIN($B$6,ROUND(G140*(1+$B$2/100/12),2))))</f>
        <v>1199.1</v>
      </c>
      <c r="D141" s="8">
        <f>IF(G140&lt;=0,0,ROUND(G140*$B$2/100/12,2))</f>
        <v>822.11</v>
      </c>
      <c r="E141" s="8">
        <f>IF(G140&lt;=0,0,MIN(G140,ROUND(C141-D141+F141,2)))</f>
        <v>376.99</v>
      </c>
      <c r="F141" s="9">
        <f>IF(G140&lt;=0,0,$B$5)</f>
        <v>0</v>
      </c>
      <c r="G141" s="8">
        <f>MAX(0,ROUND(G140-E141,2))</f>
        <v>164045.46</v>
      </c>
    </row>
    <row r="142">
      <c r="A142">
        <v>130</v>
      </c>
      <c r="B142" s="7">
        <f>IF(G141&lt;=0,"",EDATE($B$4,A142-1))</f>
        <v>50253</v>
      </c>
      <c r="C142" s="8">
        <f>IF(G141&lt;=0,0,IF(A142&gt;=$B$3*12,ROUND(G141*(1+$B$2/100/12),2),MIN($B$6,ROUND(G141*(1+$B$2/100/12),2))))</f>
        <v>1199.1</v>
      </c>
      <c r="D142" s="8">
        <f>IF(G141&lt;=0,0,ROUND(G141*$B$2/100/12,2))</f>
        <v>820.23</v>
      </c>
      <c r="E142" s="8">
        <f>IF(G141&lt;=0,0,MIN(G141,ROUND(C142-D142+F142,2)))</f>
        <v>378.87</v>
      </c>
      <c r="F142" s="9">
        <f>IF(G141&lt;=0,0,$B$5)</f>
        <v>0</v>
      </c>
      <c r="G142" s="8">
        <f>MAX(0,ROUND(G141-E142,2))</f>
        <v>163666.59</v>
      </c>
    </row>
    <row r="143">
      <c r="A143">
        <v>131</v>
      </c>
      <c r="B143" s="7">
        <f>IF(G142&lt;=0,"",EDATE($B$4,A143-1))</f>
        <v>50284</v>
      </c>
      <c r="C143" s="8">
        <f>IF(G142&lt;=0,0,IF(A143&gt;=$B$3*12,ROUND(G142*(1+$B$2/100/12),2),MIN($B$6,ROUND(G142*(1+$B$2/100/12),2))))</f>
        <v>1199.1</v>
      </c>
      <c r="D143" s="8">
        <f>IF(G142&lt;=0,0,ROUND(G142*$B$2/100/12,2))</f>
        <v>818.33</v>
      </c>
      <c r="E143" s="8">
        <f>IF(G142&lt;=0,0,MIN(G142,ROUND(C143-D143+F143,2)))</f>
        <v>380.77</v>
      </c>
      <c r="F143" s="9">
        <f>IF(G142&lt;=0,0,$B$5)</f>
        <v>0</v>
      </c>
      <c r="G143" s="8">
        <f>MAX(0,ROUND(G142-E143,2))</f>
        <v>163285.82</v>
      </c>
    </row>
    <row r="144">
      <c r="A144">
        <v>132</v>
      </c>
      <c r="B144" s="7">
        <f>IF(G143&lt;=0,"",EDATE($B$4,A144-1))</f>
        <v>50314</v>
      </c>
      <c r="C144" s="8">
        <f>IF(G143&lt;=0,0,IF(A144&gt;=$B$3*12,ROUND(G143*(1+$B$2/100/12),2),MIN($B$6,ROUND(G143*(1+$B$2/100/12),2))))</f>
        <v>1199.1</v>
      </c>
      <c r="D144" s="8">
        <f>IF(G143&lt;=0,0,ROUND(G143*$B$2/100/12,2))</f>
        <v>816.43</v>
      </c>
      <c r="E144" s="8">
        <f>IF(G143&lt;=0,0,MIN(G143,ROUND(C144-D144+F144,2)))</f>
        <v>382.67</v>
      </c>
      <c r="F144" s="9">
        <f>IF(G143&lt;=0,0,$B$5)</f>
        <v>0</v>
      </c>
      <c r="G144" s="8">
        <f>MAX(0,ROUND(G143-E144,2))</f>
        <v>162903.15</v>
      </c>
    </row>
    <row r="145">
      <c r="A145">
        <v>133</v>
      </c>
      <c r="B145" s="7">
        <f>IF(G144&lt;=0,"",EDATE($B$4,A145-1))</f>
        <v>50345</v>
      </c>
      <c r="C145" s="8">
        <f>IF(G144&lt;=0,0,IF(A145&gt;=$B$3*12,ROUND(G144*(1+$B$2/100/12),2),MIN($B$6,ROUND(G144*(1+$B$2/100/12),2))))</f>
        <v>1199.1</v>
      </c>
      <c r="D145" s="8">
        <f>IF(G144&lt;=0,0,ROUND(G144*$B$2/100/12,2))</f>
        <v>814.52</v>
      </c>
      <c r="E145" s="8">
        <f>IF(G144&lt;=0,0,MIN(G144,ROUND(C145-D145+F145,2)))</f>
        <v>384.58</v>
      </c>
      <c r="F145" s="9">
        <f>IF(G144&lt;=0,0,$B$5)</f>
        <v>0</v>
      </c>
      <c r="G145" s="8">
        <f>MAX(0,ROUND(G144-E145,2))</f>
        <v>162518.57</v>
      </c>
    </row>
    <row r="146">
      <c r="A146">
        <v>134</v>
      </c>
      <c r="B146" s="7">
        <f>IF(G145&lt;=0,"",EDATE($B$4,A146-1))</f>
        <v>50375</v>
      </c>
      <c r="C146" s="8">
        <f>IF(G145&lt;=0,0,IF(A146&gt;=$B$3*12,ROUND(G145*(1+$B$2/100/12),2),MIN($B$6,ROUND(G145*(1+$B$2/100/12),2))))</f>
        <v>1199.1</v>
      </c>
      <c r="D146" s="8">
        <f>IF(G145&lt;=0,0,ROUND(G145*$B$2/100/12,2))</f>
        <v>812.59</v>
      </c>
      <c r="E146" s="8">
        <f>IF(G145&lt;=0,0,MIN(G145,ROUND(C146-D146+F146,2)))</f>
        <v>386.51</v>
      </c>
      <c r="F146" s="9">
        <f>IF(G145&lt;=0,0,$B$5)</f>
        <v>0</v>
      </c>
      <c r="G146" s="8">
        <f>MAX(0,ROUND(G145-E146,2))</f>
        <v>162132.06</v>
      </c>
    </row>
    <row r="147">
      <c r="A147">
        <v>135</v>
      </c>
      <c r="B147" s="7">
        <f>IF(G146&lt;=0,"",EDATE($B$4,A147-1))</f>
        <v>50406</v>
      </c>
      <c r="C147" s="8">
        <f>IF(G146&lt;=0,0,IF(A147&gt;=$B$3*12,ROUND(G146*(1+$B$2/100/12),2),MIN($B$6,ROUND(G146*(1+$B$2/100/12),2))))</f>
        <v>1199.1</v>
      </c>
      <c r="D147" s="8">
        <f>IF(G146&lt;=0,0,ROUND(G146*$B$2/100/12,2))</f>
        <v>810.66</v>
      </c>
      <c r="E147" s="8">
        <f>IF(G146&lt;=0,0,MIN(G146,ROUND(C147-D147+F147,2)))</f>
        <v>388.44</v>
      </c>
      <c r="F147" s="9">
        <f>IF(G146&lt;=0,0,$B$5)</f>
        <v>0</v>
      </c>
      <c r="G147" s="8">
        <f>MAX(0,ROUND(G146-E147,2))</f>
        <v>161743.62</v>
      </c>
    </row>
    <row r="148">
      <c r="A148">
        <v>136</v>
      </c>
      <c r="B148" s="7">
        <f>IF(G147&lt;=0,"",EDATE($B$4,A148-1))</f>
        <v>50437</v>
      </c>
      <c r="C148" s="8">
        <f>IF(G147&lt;=0,0,IF(A148&gt;=$B$3*12,ROUND(G147*(1+$B$2/100/12),2),MIN($B$6,ROUND(G147*(1+$B$2/100/12),2))))</f>
        <v>1199.1</v>
      </c>
      <c r="D148" s="8">
        <f>IF(G147&lt;=0,0,ROUND(G147*$B$2/100/12,2))</f>
        <v>808.72</v>
      </c>
      <c r="E148" s="8">
        <f>IF(G147&lt;=0,0,MIN(G147,ROUND(C148-D148+F148,2)))</f>
        <v>390.38</v>
      </c>
      <c r="F148" s="9">
        <f>IF(G147&lt;=0,0,$B$5)</f>
        <v>0</v>
      </c>
      <c r="G148" s="8">
        <f>MAX(0,ROUND(G147-E148,2))</f>
        <v>161353.24</v>
      </c>
    </row>
    <row r="149">
      <c r="A149">
        <v>137</v>
      </c>
      <c r="B149" s="7">
        <f>IF(G148&lt;=0,"",EDATE($B$4,A149-1))</f>
        <v>50465</v>
      </c>
      <c r="C149" s="8">
        <f>IF(G148&lt;=0,0,IF(A149&gt;=$B$3*12,ROUND(G148*(1+$B$2/100/12),2),MIN($B$6,ROUND(G148*(1+$B$2/100/12),2))))</f>
        <v>1199.1</v>
      </c>
      <c r="D149" s="8">
        <f>IF(G148&lt;=0,0,ROUND(G148*$B$2/100/12,2))</f>
        <v>806.77</v>
      </c>
      <c r="E149" s="8">
        <f>IF(G148&lt;=0,0,MIN(G148,ROUND(C149-D149+F149,2)))</f>
        <v>392.33</v>
      </c>
      <c r="F149" s="9">
        <f>IF(G148&lt;=0,0,$B$5)</f>
        <v>0</v>
      </c>
      <c r="G149" s="8">
        <f>MAX(0,ROUND(G148-E149,2))</f>
        <v>160960.91</v>
      </c>
    </row>
    <row r="150">
      <c r="A150">
        <v>138</v>
      </c>
      <c r="B150" s="7">
        <f>IF(G149&lt;=0,"",EDATE($B$4,A150-1))</f>
        <v>50496</v>
      </c>
      <c r="C150" s="8">
        <f>IF(G149&lt;=0,0,IF(A150&gt;=$B$3*12,ROUND(G149*(1+$B$2/100/12),2),MIN($B$6,ROUND(G149*(1+$B$2/100/12),2))))</f>
        <v>1199.1</v>
      </c>
      <c r="D150" s="8">
        <f>IF(G149&lt;=0,0,ROUND(G149*$B$2/100/12,2))</f>
        <v>804.8</v>
      </c>
      <c r="E150" s="8">
        <f>IF(G149&lt;=0,0,MIN(G149,ROUND(C150-D150+F150,2)))</f>
        <v>394.3</v>
      </c>
      <c r="F150" s="9">
        <f>IF(G149&lt;=0,0,$B$5)</f>
        <v>0</v>
      </c>
      <c r="G150" s="8">
        <f>MAX(0,ROUND(G149-E150,2))</f>
        <v>160566.61</v>
      </c>
    </row>
    <row r="151">
      <c r="A151">
        <v>139</v>
      </c>
      <c r="B151" s="7">
        <f>IF(G150&lt;=0,"",EDATE($B$4,A151-1))</f>
        <v>50526</v>
      </c>
      <c r="C151" s="8">
        <f>IF(G150&lt;=0,0,IF(A151&gt;=$B$3*12,ROUND(G150*(1+$B$2/100/12),2),MIN($B$6,ROUND(G150*(1+$B$2/100/12),2))))</f>
        <v>1199.1</v>
      </c>
      <c r="D151" s="8">
        <f>IF(G150&lt;=0,0,ROUND(G150*$B$2/100/12,2))</f>
        <v>802.83</v>
      </c>
      <c r="E151" s="8">
        <f>IF(G150&lt;=0,0,MIN(G150,ROUND(C151-D151+F151,2)))</f>
        <v>396.27</v>
      </c>
      <c r="F151" s="9">
        <f>IF(G150&lt;=0,0,$B$5)</f>
        <v>0</v>
      </c>
      <c r="G151" s="8">
        <f>MAX(0,ROUND(G150-E151,2))</f>
        <v>160170.34</v>
      </c>
    </row>
    <row r="152">
      <c r="A152">
        <v>140</v>
      </c>
      <c r="B152" s="7">
        <f>IF(G151&lt;=0,"",EDATE($B$4,A152-1))</f>
        <v>50557</v>
      </c>
      <c r="C152" s="8">
        <f>IF(G151&lt;=0,0,IF(A152&gt;=$B$3*12,ROUND(G151*(1+$B$2/100/12),2),MIN($B$6,ROUND(G151*(1+$B$2/100/12),2))))</f>
        <v>1199.1</v>
      </c>
      <c r="D152" s="8">
        <f>IF(G151&lt;=0,0,ROUND(G151*$B$2/100/12,2))</f>
        <v>800.85</v>
      </c>
      <c r="E152" s="8">
        <f>IF(G151&lt;=0,0,MIN(G151,ROUND(C152-D152+F152,2)))</f>
        <v>398.25</v>
      </c>
      <c r="F152" s="9">
        <f>IF(G151&lt;=0,0,$B$5)</f>
        <v>0</v>
      </c>
      <c r="G152" s="8">
        <f>MAX(0,ROUND(G151-E152,2))</f>
        <v>159772.09</v>
      </c>
    </row>
    <row r="153">
      <c r="A153">
        <v>141</v>
      </c>
      <c r="B153" s="7">
        <f>IF(G152&lt;=0,"",EDATE($B$4,A153-1))</f>
        <v>50587</v>
      </c>
      <c r="C153" s="8">
        <f>IF(G152&lt;=0,0,IF(A153&gt;=$B$3*12,ROUND(G152*(1+$B$2/100/12),2),MIN($B$6,ROUND(G152*(1+$B$2/100/12),2))))</f>
        <v>1199.1</v>
      </c>
      <c r="D153" s="8">
        <f>IF(G152&lt;=0,0,ROUND(G152*$B$2/100/12,2))</f>
        <v>798.86</v>
      </c>
      <c r="E153" s="8">
        <f>IF(G152&lt;=0,0,MIN(G152,ROUND(C153-D153+F153,2)))</f>
        <v>400.24</v>
      </c>
      <c r="F153" s="9">
        <f>IF(G152&lt;=0,0,$B$5)</f>
        <v>0</v>
      </c>
      <c r="G153" s="8">
        <f>MAX(0,ROUND(G152-E153,2))</f>
        <v>159371.85</v>
      </c>
    </row>
    <row r="154">
      <c r="A154">
        <v>142</v>
      </c>
      <c r="B154" s="7">
        <f>IF(G153&lt;=0,"",EDATE($B$4,A154-1))</f>
        <v>50618</v>
      </c>
      <c r="C154" s="8">
        <f>IF(G153&lt;=0,0,IF(A154&gt;=$B$3*12,ROUND(G153*(1+$B$2/100/12),2),MIN($B$6,ROUND(G153*(1+$B$2/100/12),2))))</f>
        <v>1199.1</v>
      </c>
      <c r="D154" s="8">
        <f>IF(G153&lt;=0,0,ROUND(G153*$B$2/100/12,2))</f>
        <v>796.86</v>
      </c>
      <c r="E154" s="8">
        <f>IF(G153&lt;=0,0,MIN(G153,ROUND(C154-D154+F154,2)))</f>
        <v>402.24</v>
      </c>
      <c r="F154" s="9">
        <f>IF(G153&lt;=0,0,$B$5)</f>
        <v>0</v>
      </c>
      <c r="G154" s="8">
        <f>MAX(0,ROUND(G153-E154,2))</f>
        <v>158969.61</v>
      </c>
    </row>
    <row r="155">
      <c r="A155">
        <v>143</v>
      </c>
      <c r="B155" s="7">
        <f>IF(G154&lt;=0,"",EDATE($B$4,A155-1))</f>
        <v>50649</v>
      </c>
      <c r="C155" s="8">
        <f>IF(G154&lt;=0,0,IF(A155&gt;=$B$3*12,ROUND(G154*(1+$B$2/100/12),2),MIN($B$6,ROUND(G154*(1+$B$2/100/12),2))))</f>
        <v>1199.1</v>
      </c>
      <c r="D155" s="8">
        <f>IF(G154&lt;=0,0,ROUND(G154*$B$2/100/12,2))</f>
        <v>794.85</v>
      </c>
      <c r="E155" s="8">
        <f>IF(G154&lt;=0,0,MIN(G154,ROUND(C155-D155+F155,2)))</f>
        <v>404.25</v>
      </c>
      <c r="F155" s="9">
        <f>IF(G154&lt;=0,0,$B$5)</f>
        <v>0</v>
      </c>
      <c r="G155" s="8">
        <f>MAX(0,ROUND(G154-E155,2))</f>
        <v>158565.36</v>
      </c>
    </row>
    <row r="156">
      <c r="A156">
        <v>144</v>
      </c>
      <c r="B156" s="7">
        <f>IF(G155&lt;=0,"",EDATE($B$4,A156-1))</f>
        <v>50679</v>
      </c>
      <c r="C156" s="8">
        <f>IF(G155&lt;=0,0,IF(A156&gt;=$B$3*12,ROUND(G155*(1+$B$2/100/12),2),MIN($B$6,ROUND(G155*(1+$B$2/100/12),2))))</f>
        <v>1199.1</v>
      </c>
      <c r="D156" s="8">
        <f>IF(G155&lt;=0,0,ROUND(G155*$B$2/100/12,2))</f>
        <v>792.83</v>
      </c>
      <c r="E156" s="8">
        <f>IF(G155&lt;=0,0,MIN(G155,ROUND(C156-D156+F156,2)))</f>
        <v>406.27</v>
      </c>
      <c r="F156" s="9">
        <f>IF(G155&lt;=0,0,$B$5)</f>
        <v>0</v>
      </c>
      <c r="G156" s="8">
        <f>MAX(0,ROUND(G155-E156,2))</f>
        <v>158159.09</v>
      </c>
    </row>
    <row r="157">
      <c r="A157">
        <v>145</v>
      </c>
      <c r="B157" s="7">
        <f>IF(G156&lt;=0,"",EDATE($B$4,A157-1))</f>
        <v>50710</v>
      </c>
      <c r="C157" s="8">
        <f>IF(G156&lt;=0,0,IF(A157&gt;=$B$3*12,ROUND(G156*(1+$B$2/100/12),2),MIN($B$6,ROUND(G156*(1+$B$2/100/12),2))))</f>
        <v>1199.1</v>
      </c>
      <c r="D157" s="8">
        <f>IF(G156&lt;=0,0,ROUND(G156*$B$2/100/12,2))</f>
        <v>790.8</v>
      </c>
      <c r="E157" s="8">
        <f>IF(G156&lt;=0,0,MIN(G156,ROUND(C157-D157+F157,2)))</f>
        <v>408.3</v>
      </c>
      <c r="F157" s="9">
        <f>IF(G156&lt;=0,0,$B$5)</f>
        <v>0</v>
      </c>
      <c r="G157" s="8">
        <f>MAX(0,ROUND(G156-E157,2))</f>
        <v>157750.79</v>
      </c>
    </row>
    <row r="158">
      <c r="A158">
        <v>146</v>
      </c>
      <c r="B158" s="7">
        <f>IF(G157&lt;=0,"",EDATE($B$4,A158-1))</f>
        <v>50740</v>
      </c>
      <c r="C158" s="8">
        <f>IF(G157&lt;=0,0,IF(A158&gt;=$B$3*12,ROUND(G157*(1+$B$2/100/12),2),MIN($B$6,ROUND(G157*(1+$B$2/100/12),2))))</f>
        <v>1199.1</v>
      </c>
      <c r="D158" s="8">
        <f>IF(G157&lt;=0,0,ROUND(G157*$B$2/100/12,2))</f>
        <v>788.75</v>
      </c>
      <c r="E158" s="8">
        <f>IF(G157&lt;=0,0,MIN(G157,ROUND(C158-D158+F158,2)))</f>
        <v>410.35</v>
      </c>
      <c r="F158" s="9">
        <f>IF(G157&lt;=0,0,$B$5)</f>
        <v>0</v>
      </c>
      <c r="G158" s="8">
        <f>MAX(0,ROUND(G157-E158,2))</f>
        <v>157340.44</v>
      </c>
    </row>
    <row r="159">
      <c r="A159">
        <v>147</v>
      </c>
      <c r="B159" s="7">
        <f>IF(G158&lt;=0,"",EDATE($B$4,A159-1))</f>
        <v>50771</v>
      </c>
      <c r="C159" s="8">
        <f>IF(G158&lt;=0,0,IF(A159&gt;=$B$3*12,ROUND(G158*(1+$B$2/100/12),2),MIN($B$6,ROUND(G158*(1+$B$2/100/12),2))))</f>
        <v>1199.1</v>
      </c>
      <c r="D159" s="8">
        <f>IF(G158&lt;=0,0,ROUND(G158*$B$2/100/12,2))</f>
        <v>786.7</v>
      </c>
      <c r="E159" s="8">
        <f>IF(G158&lt;=0,0,MIN(G158,ROUND(C159-D159+F159,2)))</f>
        <v>412.4</v>
      </c>
      <c r="F159" s="9">
        <f>IF(G158&lt;=0,0,$B$5)</f>
        <v>0</v>
      </c>
      <c r="G159" s="8">
        <f>MAX(0,ROUND(G158-E159,2))</f>
        <v>156928.04</v>
      </c>
    </row>
    <row r="160">
      <c r="A160">
        <v>148</v>
      </c>
      <c r="B160" s="7">
        <f>IF(G159&lt;=0,"",EDATE($B$4,A160-1))</f>
        <v>50802</v>
      </c>
      <c r="C160" s="8">
        <f>IF(G159&lt;=0,0,IF(A160&gt;=$B$3*12,ROUND(G159*(1+$B$2/100/12),2),MIN($B$6,ROUND(G159*(1+$B$2/100/12),2))))</f>
        <v>1199.1</v>
      </c>
      <c r="D160" s="8">
        <f>IF(G159&lt;=0,0,ROUND(G159*$B$2/100/12,2))</f>
        <v>784.64</v>
      </c>
      <c r="E160" s="8">
        <f>IF(G159&lt;=0,0,MIN(G159,ROUND(C160-D160+F160,2)))</f>
        <v>414.46</v>
      </c>
      <c r="F160" s="9">
        <f>IF(G159&lt;=0,0,$B$5)</f>
        <v>0</v>
      </c>
      <c r="G160" s="8">
        <f>MAX(0,ROUND(G159-E160,2))</f>
        <v>156513.58</v>
      </c>
    </row>
    <row r="161">
      <c r="A161">
        <v>149</v>
      </c>
      <c r="B161" s="7">
        <f>IF(G160&lt;=0,"",EDATE($B$4,A161-1))</f>
        <v>50830</v>
      </c>
      <c r="C161" s="8">
        <f>IF(G160&lt;=0,0,IF(A161&gt;=$B$3*12,ROUND(G160*(1+$B$2/100/12),2),MIN($B$6,ROUND(G160*(1+$B$2/100/12),2))))</f>
        <v>1199.1</v>
      </c>
      <c r="D161" s="8">
        <f>IF(G160&lt;=0,0,ROUND(G160*$B$2/100/12,2))</f>
        <v>782.57</v>
      </c>
      <c r="E161" s="8">
        <f>IF(G160&lt;=0,0,MIN(G160,ROUND(C161-D161+F161,2)))</f>
        <v>416.53</v>
      </c>
      <c r="F161" s="9">
        <f>IF(G160&lt;=0,0,$B$5)</f>
        <v>0</v>
      </c>
      <c r="G161" s="8">
        <f>MAX(0,ROUND(G160-E161,2))</f>
        <v>156097.05</v>
      </c>
    </row>
    <row r="162">
      <c r="A162">
        <v>150</v>
      </c>
      <c r="B162" s="7">
        <f>IF(G161&lt;=0,"",EDATE($B$4,A162-1))</f>
        <v>50861</v>
      </c>
      <c r="C162" s="8">
        <f>IF(G161&lt;=0,0,IF(A162&gt;=$B$3*12,ROUND(G161*(1+$B$2/100/12),2),MIN($B$6,ROUND(G161*(1+$B$2/100/12),2))))</f>
        <v>1199.1</v>
      </c>
      <c r="D162" s="8">
        <f>IF(G161&lt;=0,0,ROUND(G161*$B$2/100/12,2))</f>
        <v>780.49</v>
      </c>
      <c r="E162" s="8">
        <f>IF(G161&lt;=0,0,MIN(G161,ROUND(C162-D162+F162,2)))</f>
        <v>418.61</v>
      </c>
      <c r="F162" s="9">
        <f>IF(G161&lt;=0,0,$B$5)</f>
        <v>0</v>
      </c>
      <c r="G162" s="8">
        <f>MAX(0,ROUND(G161-E162,2))</f>
        <v>155678.44</v>
      </c>
    </row>
    <row r="163">
      <c r="A163">
        <v>151</v>
      </c>
      <c r="B163" s="7">
        <f>IF(G162&lt;=0,"",EDATE($B$4,A163-1))</f>
        <v>50891</v>
      </c>
      <c r="C163" s="8">
        <f>IF(G162&lt;=0,0,IF(A163&gt;=$B$3*12,ROUND(G162*(1+$B$2/100/12),2),MIN($B$6,ROUND(G162*(1+$B$2/100/12),2))))</f>
        <v>1199.1</v>
      </c>
      <c r="D163" s="8">
        <f>IF(G162&lt;=0,0,ROUND(G162*$B$2/100/12,2))</f>
        <v>778.39</v>
      </c>
      <c r="E163" s="8">
        <f>IF(G162&lt;=0,0,MIN(G162,ROUND(C163-D163+F163,2)))</f>
        <v>420.71</v>
      </c>
      <c r="F163" s="9">
        <f>IF(G162&lt;=0,0,$B$5)</f>
        <v>0</v>
      </c>
      <c r="G163" s="8">
        <f>MAX(0,ROUND(G162-E163,2))</f>
        <v>155257.73</v>
      </c>
    </row>
    <row r="164">
      <c r="A164">
        <v>152</v>
      </c>
      <c r="B164" s="7">
        <f>IF(G163&lt;=0,"",EDATE($B$4,A164-1))</f>
        <v>50922</v>
      </c>
      <c r="C164" s="8">
        <f>IF(G163&lt;=0,0,IF(A164&gt;=$B$3*12,ROUND(G163*(1+$B$2/100/12),2),MIN($B$6,ROUND(G163*(1+$B$2/100/12),2))))</f>
        <v>1199.1</v>
      </c>
      <c r="D164" s="8">
        <f>IF(G163&lt;=0,0,ROUND(G163*$B$2/100/12,2))</f>
        <v>776.29</v>
      </c>
      <c r="E164" s="8">
        <f>IF(G163&lt;=0,0,MIN(G163,ROUND(C164-D164+F164,2)))</f>
        <v>422.81</v>
      </c>
      <c r="F164" s="9">
        <f>IF(G163&lt;=0,0,$B$5)</f>
        <v>0</v>
      </c>
      <c r="G164" s="8">
        <f>MAX(0,ROUND(G163-E164,2))</f>
        <v>154834.92</v>
      </c>
    </row>
    <row r="165">
      <c r="A165">
        <v>153</v>
      </c>
      <c r="B165" s="7">
        <f>IF(G164&lt;=0,"",EDATE($B$4,A165-1))</f>
        <v>50952</v>
      </c>
      <c r="C165" s="8">
        <f>IF(G164&lt;=0,0,IF(A165&gt;=$B$3*12,ROUND(G164*(1+$B$2/100/12),2),MIN($B$6,ROUND(G164*(1+$B$2/100/12),2))))</f>
        <v>1199.1</v>
      </c>
      <c r="D165" s="8">
        <f>IF(G164&lt;=0,0,ROUND(G164*$B$2/100/12,2))</f>
        <v>774.17</v>
      </c>
      <c r="E165" s="8">
        <f>IF(G164&lt;=0,0,MIN(G164,ROUND(C165-D165+F165,2)))</f>
        <v>424.93</v>
      </c>
      <c r="F165" s="9">
        <f>IF(G164&lt;=0,0,$B$5)</f>
        <v>0</v>
      </c>
      <c r="G165" s="8">
        <f>MAX(0,ROUND(G164-E165,2))</f>
        <v>154409.99</v>
      </c>
    </row>
    <row r="166">
      <c r="A166">
        <v>154</v>
      </c>
      <c r="B166" s="7">
        <f>IF(G165&lt;=0,"",EDATE($B$4,A166-1))</f>
        <v>50983</v>
      </c>
      <c r="C166" s="8">
        <f>IF(G165&lt;=0,0,IF(A166&gt;=$B$3*12,ROUND(G165*(1+$B$2/100/12),2),MIN($B$6,ROUND(G165*(1+$B$2/100/12),2))))</f>
        <v>1199.1</v>
      </c>
      <c r="D166" s="8">
        <f>IF(G165&lt;=0,0,ROUND(G165*$B$2/100/12,2))</f>
        <v>772.05</v>
      </c>
      <c r="E166" s="8">
        <f>IF(G165&lt;=0,0,MIN(G165,ROUND(C166-D166+F166,2)))</f>
        <v>427.05</v>
      </c>
      <c r="F166" s="9">
        <f>IF(G165&lt;=0,0,$B$5)</f>
        <v>0</v>
      </c>
      <c r="G166" s="8">
        <f>MAX(0,ROUND(G165-E166,2))</f>
        <v>153982.94</v>
      </c>
    </row>
    <row r="167">
      <c r="A167">
        <v>155</v>
      </c>
      <c r="B167" s="7">
        <f>IF(G166&lt;=0,"",EDATE($B$4,A167-1))</f>
        <v>51014</v>
      </c>
      <c r="C167" s="8">
        <f>IF(G166&lt;=0,0,IF(A167&gt;=$B$3*12,ROUND(G166*(1+$B$2/100/12),2),MIN($B$6,ROUND(G166*(1+$B$2/100/12),2))))</f>
        <v>1199.1</v>
      </c>
      <c r="D167" s="8">
        <f>IF(G166&lt;=0,0,ROUND(G166*$B$2/100/12,2))</f>
        <v>769.91</v>
      </c>
      <c r="E167" s="8">
        <f>IF(G166&lt;=0,0,MIN(G166,ROUND(C167-D167+F167,2)))</f>
        <v>429.19</v>
      </c>
      <c r="F167" s="9">
        <f>IF(G166&lt;=0,0,$B$5)</f>
        <v>0</v>
      </c>
      <c r="G167" s="8">
        <f>MAX(0,ROUND(G166-E167,2))</f>
        <v>153553.75</v>
      </c>
    </row>
    <row r="168">
      <c r="A168">
        <v>156</v>
      </c>
      <c r="B168" s="7">
        <f>IF(G167&lt;=0,"",EDATE($B$4,A168-1))</f>
        <v>51044</v>
      </c>
      <c r="C168" s="8">
        <f>IF(G167&lt;=0,0,IF(A168&gt;=$B$3*12,ROUND(G167*(1+$B$2/100/12),2),MIN($B$6,ROUND(G167*(1+$B$2/100/12),2))))</f>
        <v>1199.1</v>
      </c>
      <c r="D168" s="8">
        <f>IF(G167&lt;=0,0,ROUND(G167*$B$2/100/12,2))</f>
        <v>767.77</v>
      </c>
      <c r="E168" s="8">
        <f>IF(G167&lt;=0,0,MIN(G167,ROUND(C168-D168+F168,2)))</f>
        <v>431.33</v>
      </c>
      <c r="F168" s="9">
        <f>IF(G167&lt;=0,0,$B$5)</f>
        <v>0</v>
      </c>
      <c r="G168" s="8">
        <f>MAX(0,ROUND(G167-E168,2))</f>
        <v>153122.42</v>
      </c>
    </row>
    <row r="169">
      <c r="A169">
        <v>157</v>
      </c>
      <c r="B169" s="7">
        <f>IF(G168&lt;=0,"",EDATE($B$4,A169-1))</f>
        <v>51075</v>
      </c>
      <c r="C169" s="8">
        <f>IF(G168&lt;=0,0,IF(A169&gt;=$B$3*12,ROUND(G168*(1+$B$2/100/12),2),MIN($B$6,ROUND(G168*(1+$B$2/100/12),2))))</f>
        <v>1199.1</v>
      </c>
      <c r="D169" s="8">
        <f>IF(G168&lt;=0,0,ROUND(G168*$B$2/100/12,2))</f>
        <v>765.61</v>
      </c>
      <c r="E169" s="8">
        <f>IF(G168&lt;=0,0,MIN(G168,ROUND(C169-D169+F169,2)))</f>
        <v>433.49</v>
      </c>
      <c r="F169" s="9">
        <f>IF(G168&lt;=0,0,$B$5)</f>
        <v>0</v>
      </c>
      <c r="G169" s="8">
        <f>MAX(0,ROUND(G168-E169,2))</f>
        <v>152688.93</v>
      </c>
    </row>
    <row r="170">
      <c r="A170">
        <v>158</v>
      </c>
      <c r="B170" s="7">
        <f>IF(G169&lt;=0,"",EDATE($B$4,A170-1))</f>
        <v>51105</v>
      </c>
      <c r="C170" s="8">
        <f>IF(G169&lt;=0,0,IF(A170&gt;=$B$3*12,ROUND(G169*(1+$B$2/100/12),2),MIN($B$6,ROUND(G169*(1+$B$2/100/12),2))))</f>
        <v>1199.1</v>
      </c>
      <c r="D170" s="8">
        <f>IF(G169&lt;=0,0,ROUND(G169*$B$2/100/12,2))</f>
        <v>763.44</v>
      </c>
      <c r="E170" s="8">
        <f>IF(G169&lt;=0,0,MIN(G169,ROUND(C170-D170+F170,2)))</f>
        <v>435.66</v>
      </c>
      <c r="F170" s="9">
        <f>IF(G169&lt;=0,0,$B$5)</f>
        <v>0</v>
      </c>
      <c r="G170" s="8">
        <f>MAX(0,ROUND(G169-E170,2))</f>
        <v>152253.27</v>
      </c>
    </row>
    <row r="171">
      <c r="A171">
        <v>159</v>
      </c>
      <c r="B171" s="7">
        <f>IF(G170&lt;=0,"",EDATE($B$4,A171-1))</f>
        <v>51136</v>
      </c>
      <c r="C171" s="8">
        <f>IF(G170&lt;=0,0,IF(A171&gt;=$B$3*12,ROUND(G170*(1+$B$2/100/12),2),MIN($B$6,ROUND(G170*(1+$B$2/100/12),2))))</f>
        <v>1199.1</v>
      </c>
      <c r="D171" s="8">
        <f>IF(G170&lt;=0,0,ROUND(G170*$B$2/100/12,2))</f>
        <v>761.27</v>
      </c>
      <c r="E171" s="8">
        <f>IF(G170&lt;=0,0,MIN(G170,ROUND(C171-D171+F171,2)))</f>
        <v>437.83</v>
      </c>
      <c r="F171" s="9">
        <f>IF(G170&lt;=0,0,$B$5)</f>
        <v>0</v>
      </c>
      <c r="G171" s="8">
        <f>MAX(0,ROUND(G170-E171,2))</f>
        <v>151815.44</v>
      </c>
    </row>
    <row r="172">
      <c r="A172">
        <v>160</v>
      </c>
      <c r="B172" s="7">
        <f>IF(G171&lt;=0,"",EDATE($B$4,A172-1))</f>
        <v>51167</v>
      </c>
      <c r="C172" s="8">
        <f>IF(G171&lt;=0,0,IF(A172&gt;=$B$3*12,ROUND(G171*(1+$B$2/100/12),2),MIN($B$6,ROUND(G171*(1+$B$2/100/12),2))))</f>
        <v>1199.1</v>
      </c>
      <c r="D172" s="8">
        <f>IF(G171&lt;=0,0,ROUND(G171*$B$2/100/12,2))</f>
        <v>759.08</v>
      </c>
      <c r="E172" s="8">
        <f>IF(G171&lt;=0,0,MIN(G171,ROUND(C172-D172+F172,2)))</f>
        <v>440.02</v>
      </c>
      <c r="F172" s="9">
        <f>IF(G171&lt;=0,0,$B$5)</f>
        <v>0</v>
      </c>
      <c r="G172" s="8">
        <f>MAX(0,ROUND(G171-E172,2))</f>
        <v>151375.42</v>
      </c>
    </row>
    <row r="173">
      <c r="A173">
        <v>161</v>
      </c>
      <c r="B173" s="7">
        <f>IF(G172&lt;=0,"",EDATE($B$4,A173-1))</f>
        <v>51196</v>
      </c>
      <c r="C173" s="8">
        <f>IF(G172&lt;=0,0,IF(A173&gt;=$B$3*12,ROUND(G172*(1+$B$2/100/12),2),MIN($B$6,ROUND(G172*(1+$B$2/100/12),2))))</f>
        <v>1199.1</v>
      </c>
      <c r="D173" s="8">
        <f>IF(G172&lt;=0,0,ROUND(G172*$B$2/100/12,2))</f>
        <v>756.88</v>
      </c>
      <c r="E173" s="8">
        <f>IF(G172&lt;=0,0,MIN(G172,ROUND(C173-D173+F173,2)))</f>
        <v>442.22</v>
      </c>
      <c r="F173" s="9">
        <f>IF(G172&lt;=0,0,$B$5)</f>
        <v>0</v>
      </c>
      <c r="G173" s="8">
        <f>MAX(0,ROUND(G172-E173,2))</f>
        <v>150933.2</v>
      </c>
    </row>
    <row r="174">
      <c r="A174">
        <v>162</v>
      </c>
      <c r="B174" s="7">
        <f>IF(G173&lt;=0,"",EDATE($B$4,A174-1))</f>
        <v>51227</v>
      </c>
      <c r="C174" s="8">
        <f>IF(G173&lt;=0,0,IF(A174&gt;=$B$3*12,ROUND(G173*(1+$B$2/100/12),2),MIN($B$6,ROUND(G173*(1+$B$2/100/12),2))))</f>
        <v>1199.1</v>
      </c>
      <c r="D174" s="8">
        <f>IF(G173&lt;=0,0,ROUND(G173*$B$2/100/12,2))</f>
        <v>754.67</v>
      </c>
      <c r="E174" s="8">
        <f>IF(G173&lt;=0,0,MIN(G173,ROUND(C174-D174+F174,2)))</f>
        <v>444.43</v>
      </c>
      <c r="F174" s="9">
        <f>IF(G173&lt;=0,0,$B$5)</f>
        <v>0</v>
      </c>
      <c r="G174" s="8">
        <f>MAX(0,ROUND(G173-E174,2))</f>
        <v>150488.77</v>
      </c>
    </row>
    <row r="175">
      <c r="A175">
        <v>163</v>
      </c>
      <c r="B175" s="7">
        <f>IF(G174&lt;=0,"",EDATE($B$4,A175-1))</f>
        <v>51257</v>
      </c>
      <c r="C175" s="8">
        <f>IF(G174&lt;=0,0,IF(A175&gt;=$B$3*12,ROUND(G174*(1+$B$2/100/12),2),MIN($B$6,ROUND(G174*(1+$B$2/100/12),2))))</f>
        <v>1199.1</v>
      </c>
      <c r="D175" s="8">
        <f>IF(G174&lt;=0,0,ROUND(G174*$B$2/100/12,2))</f>
        <v>752.44</v>
      </c>
      <c r="E175" s="8">
        <f>IF(G174&lt;=0,0,MIN(G174,ROUND(C175-D175+F175,2)))</f>
        <v>446.66</v>
      </c>
      <c r="F175" s="9">
        <f>IF(G174&lt;=0,0,$B$5)</f>
        <v>0</v>
      </c>
      <c r="G175" s="8">
        <f>MAX(0,ROUND(G174-E175,2))</f>
        <v>150042.11</v>
      </c>
    </row>
    <row r="176">
      <c r="A176">
        <v>164</v>
      </c>
      <c r="B176" s="7">
        <f>IF(G175&lt;=0,"",EDATE($B$4,A176-1))</f>
        <v>51288</v>
      </c>
      <c r="C176" s="8">
        <f>IF(G175&lt;=0,0,IF(A176&gt;=$B$3*12,ROUND(G175*(1+$B$2/100/12),2),MIN($B$6,ROUND(G175*(1+$B$2/100/12),2))))</f>
        <v>1199.1</v>
      </c>
      <c r="D176" s="8">
        <f>IF(G175&lt;=0,0,ROUND(G175*$B$2/100/12,2))</f>
        <v>750.21</v>
      </c>
      <c r="E176" s="8">
        <f>IF(G175&lt;=0,0,MIN(G175,ROUND(C176-D176+F176,2)))</f>
        <v>448.89</v>
      </c>
      <c r="F176" s="9">
        <f>IF(G175&lt;=0,0,$B$5)</f>
        <v>0</v>
      </c>
      <c r="G176" s="8">
        <f>MAX(0,ROUND(G175-E176,2))</f>
        <v>149593.22</v>
      </c>
    </row>
    <row r="177">
      <c r="A177">
        <v>165</v>
      </c>
      <c r="B177" s="7">
        <f>IF(G176&lt;=0,"",EDATE($B$4,A177-1))</f>
        <v>51318</v>
      </c>
      <c r="C177" s="8">
        <f>IF(G176&lt;=0,0,IF(A177&gt;=$B$3*12,ROUND(G176*(1+$B$2/100/12),2),MIN($B$6,ROUND(G176*(1+$B$2/100/12),2))))</f>
        <v>1199.1</v>
      </c>
      <c r="D177" s="8">
        <f>IF(G176&lt;=0,0,ROUND(G176*$B$2/100/12,2))</f>
        <v>747.97</v>
      </c>
      <c r="E177" s="8">
        <f>IF(G176&lt;=0,0,MIN(G176,ROUND(C177-D177+F177,2)))</f>
        <v>451.13</v>
      </c>
      <c r="F177" s="9">
        <f>IF(G176&lt;=0,0,$B$5)</f>
        <v>0</v>
      </c>
      <c r="G177" s="8">
        <f>MAX(0,ROUND(G176-E177,2))</f>
        <v>149142.09</v>
      </c>
    </row>
    <row r="178">
      <c r="A178">
        <v>166</v>
      </c>
      <c r="B178" s="7">
        <f>IF(G177&lt;=0,"",EDATE($B$4,A178-1))</f>
        <v>51349</v>
      </c>
      <c r="C178" s="8">
        <f>IF(G177&lt;=0,0,IF(A178&gt;=$B$3*12,ROUND(G177*(1+$B$2/100/12),2),MIN($B$6,ROUND(G177*(1+$B$2/100/12),2))))</f>
        <v>1199.1</v>
      </c>
      <c r="D178" s="8">
        <f>IF(G177&lt;=0,0,ROUND(G177*$B$2/100/12,2))</f>
        <v>745.71</v>
      </c>
      <c r="E178" s="8">
        <f>IF(G177&lt;=0,0,MIN(G177,ROUND(C178-D178+F178,2)))</f>
        <v>453.39</v>
      </c>
      <c r="F178" s="9">
        <f>IF(G177&lt;=0,0,$B$5)</f>
        <v>0</v>
      </c>
      <c r="G178" s="8">
        <f>MAX(0,ROUND(G177-E178,2))</f>
        <v>148688.7</v>
      </c>
    </row>
    <row r="179">
      <c r="A179">
        <v>167</v>
      </c>
      <c r="B179" s="7">
        <f>IF(G178&lt;=0,"",EDATE($B$4,A179-1))</f>
        <v>51380</v>
      </c>
      <c r="C179" s="8">
        <f>IF(G178&lt;=0,0,IF(A179&gt;=$B$3*12,ROUND(G178*(1+$B$2/100/12),2),MIN($B$6,ROUND(G178*(1+$B$2/100/12),2))))</f>
        <v>1199.1</v>
      </c>
      <c r="D179" s="8">
        <f>IF(G178&lt;=0,0,ROUND(G178*$B$2/100/12,2))</f>
        <v>743.44</v>
      </c>
      <c r="E179" s="8">
        <f>IF(G178&lt;=0,0,MIN(G178,ROUND(C179-D179+F179,2)))</f>
        <v>455.66</v>
      </c>
      <c r="F179" s="9">
        <f>IF(G178&lt;=0,0,$B$5)</f>
        <v>0</v>
      </c>
      <c r="G179" s="8">
        <f>MAX(0,ROUND(G178-E179,2))</f>
        <v>148233.04</v>
      </c>
    </row>
    <row r="180">
      <c r="A180">
        <v>168</v>
      </c>
      <c r="B180" s="7">
        <f>IF(G179&lt;=0,"",EDATE($B$4,A180-1))</f>
        <v>51410</v>
      </c>
      <c r="C180" s="8">
        <f>IF(G179&lt;=0,0,IF(A180&gt;=$B$3*12,ROUND(G179*(1+$B$2/100/12),2),MIN($B$6,ROUND(G179*(1+$B$2/100/12),2))))</f>
        <v>1199.1</v>
      </c>
      <c r="D180" s="8">
        <f>IF(G179&lt;=0,0,ROUND(G179*$B$2/100/12,2))</f>
        <v>741.17</v>
      </c>
      <c r="E180" s="8">
        <f>IF(G179&lt;=0,0,MIN(G179,ROUND(C180-D180+F180,2)))</f>
        <v>457.93</v>
      </c>
      <c r="F180" s="9">
        <f>IF(G179&lt;=0,0,$B$5)</f>
        <v>0</v>
      </c>
      <c r="G180" s="8">
        <f>MAX(0,ROUND(G179-E180,2))</f>
        <v>147775.11</v>
      </c>
    </row>
    <row r="181">
      <c r="A181">
        <v>169</v>
      </c>
      <c r="B181" s="7">
        <f>IF(G180&lt;=0,"",EDATE($B$4,A181-1))</f>
        <v>51441</v>
      </c>
      <c r="C181" s="8">
        <f>IF(G180&lt;=0,0,IF(A181&gt;=$B$3*12,ROUND(G180*(1+$B$2/100/12),2),MIN($B$6,ROUND(G180*(1+$B$2/100/12),2))))</f>
        <v>1199.1</v>
      </c>
      <c r="D181" s="8">
        <f>IF(G180&lt;=0,0,ROUND(G180*$B$2/100/12,2))</f>
        <v>738.88</v>
      </c>
      <c r="E181" s="8">
        <f>IF(G180&lt;=0,0,MIN(G180,ROUND(C181-D181+F181,2)))</f>
        <v>460.22</v>
      </c>
      <c r="F181" s="9">
        <f>IF(G180&lt;=0,0,$B$5)</f>
        <v>0</v>
      </c>
      <c r="G181" s="8">
        <f>MAX(0,ROUND(G180-E181,2))</f>
        <v>147314.89</v>
      </c>
    </row>
    <row r="182">
      <c r="A182">
        <v>170</v>
      </c>
      <c r="B182" s="7">
        <f>IF(G181&lt;=0,"",EDATE($B$4,A182-1))</f>
        <v>51471</v>
      </c>
      <c r="C182" s="8">
        <f>IF(G181&lt;=0,0,IF(A182&gt;=$B$3*12,ROUND(G181*(1+$B$2/100/12),2),MIN($B$6,ROUND(G181*(1+$B$2/100/12),2))))</f>
        <v>1199.1</v>
      </c>
      <c r="D182" s="8">
        <f>IF(G181&lt;=0,0,ROUND(G181*$B$2/100/12,2))</f>
        <v>736.57</v>
      </c>
      <c r="E182" s="8">
        <f>IF(G181&lt;=0,0,MIN(G181,ROUND(C182-D182+F182,2)))</f>
        <v>462.53</v>
      </c>
      <c r="F182" s="9">
        <f>IF(G181&lt;=0,0,$B$5)</f>
        <v>0</v>
      </c>
      <c r="G182" s="8">
        <f>MAX(0,ROUND(G181-E182,2))</f>
        <v>146852.36</v>
      </c>
    </row>
    <row r="183">
      <c r="A183">
        <v>171</v>
      </c>
      <c r="B183" s="7">
        <f>IF(G182&lt;=0,"",EDATE($B$4,A183-1))</f>
        <v>51502</v>
      </c>
      <c r="C183" s="8">
        <f>IF(G182&lt;=0,0,IF(A183&gt;=$B$3*12,ROUND(G182*(1+$B$2/100/12),2),MIN($B$6,ROUND(G182*(1+$B$2/100/12),2))))</f>
        <v>1199.1</v>
      </c>
      <c r="D183" s="8">
        <f>IF(G182&lt;=0,0,ROUND(G182*$B$2/100/12,2))</f>
        <v>734.26</v>
      </c>
      <c r="E183" s="8">
        <f>IF(G182&lt;=0,0,MIN(G182,ROUND(C183-D183+F183,2)))</f>
        <v>464.84</v>
      </c>
      <c r="F183" s="9">
        <f>IF(G182&lt;=0,0,$B$5)</f>
        <v>0</v>
      </c>
      <c r="G183" s="8">
        <f>MAX(0,ROUND(G182-E183,2))</f>
        <v>146387.52</v>
      </c>
    </row>
    <row r="184">
      <c r="A184">
        <v>172</v>
      </c>
      <c r="B184" s="7">
        <f>IF(G183&lt;=0,"",EDATE($B$4,A184-1))</f>
        <v>51533</v>
      </c>
      <c r="C184" s="8">
        <f>IF(G183&lt;=0,0,IF(A184&gt;=$B$3*12,ROUND(G183*(1+$B$2/100/12),2),MIN($B$6,ROUND(G183*(1+$B$2/100/12),2))))</f>
        <v>1199.1</v>
      </c>
      <c r="D184" s="8">
        <f>IF(G183&lt;=0,0,ROUND(G183*$B$2/100/12,2))</f>
        <v>731.94</v>
      </c>
      <c r="E184" s="8">
        <f>IF(G183&lt;=0,0,MIN(G183,ROUND(C184-D184+F184,2)))</f>
        <v>467.16</v>
      </c>
      <c r="F184" s="9">
        <f>IF(G183&lt;=0,0,$B$5)</f>
        <v>0</v>
      </c>
      <c r="G184" s="8">
        <f>MAX(0,ROUND(G183-E184,2))</f>
        <v>145920.36</v>
      </c>
    </row>
    <row r="185">
      <c r="A185">
        <v>173</v>
      </c>
      <c r="B185" s="7">
        <f>IF(G184&lt;=0,"",EDATE($B$4,A185-1))</f>
        <v>51561</v>
      </c>
      <c r="C185" s="8">
        <f>IF(G184&lt;=0,0,IF(A185&gt;=$B$3*12,ROUND(G184*(1+$B$2/100/12),2),MIN($B$6,ROUND(G184*(1+$B$2/100/12),2))))</f>
        <v>1199.1</v>
      </c>
      <c r="D185" s="8">
        <f>IF(G184&lt;=0,0,ROUND(G184*$B$2/100/12,2))</f>
        <v>729.6</v>
      </c>
      <c r="E185" s="8">
        <f>IF(G184&lt;=0,0,MIN(G184,ROUND(C185-D185+F185,2)))</f>
        <v>469.5</v>
      </c>
      <c r="F185" s="9">
        <f>IF(G184&lt;=0,0,$B$5)</f>
        <v>0</v>
      </c>
      <c r="G185" s="8">
        <f>MAX(0,ROUND(G184-E185,2))</f>
        <v>145450.86</v>
      </c>
    </row>
    <row r="186">
      <c r="A186">
        <v>174</v>
      </c>
      <c r="B186" s="7">
        <f>IF(G185&lt;=0,"",EDATE($B$4,A186-1))</f>
        <v>51592</v>
      </c>
      <c r="C186" s="8">
        <f>IF(G185&lt;=0,0,IF(A186&gt;=$B$3*12,ROUND(G185*(1+$B$2/100/12),2),MIN($B$6,ROUND(G185*(1+$B$2/100/12),2))))</f>
        <v>1199.1</v>
      </c>
      <c r="D186" s="8">
        <f>IF(G185&lt;=0,0,ROUND(G185*$B$2/100/12,2))</f>
        <v>727.25</v>
      </c>
      <c r="E186" s="8">
        <f>IF(G185&lt;=0,0,MIN(G185,ROUND(C186-D186+F186,2)))</f>
        <v>471.85</v>
      </c>
      <c r="F186" s="9">
        <f>IF(G185&lt;=0,0,$B$5)</f>
        <v>0</v>
      </c>
      <c r="G186" s="8">
        <f>MAX(0,ROUND(G185-E186,2))</f>
        <v>144979.01</v>
      </c>
    </row>
    <row r="187">
      <c r="A187">
        <v>175</v>
      </c>
      <c r="B187" s="7">
        <f>IF(G186&lt;=0,"",EDATE($B$4,A187-1))</f>
        <v>51622</v>
      </c>
      <c r="C187" s="8">
        <f>IF(G186&lt;=0,0,IF(A187&gt;=$B$3*12,ROUND(G186*(1+$B$2/100/12),2),MIN($B$6,ROUND(G186*(1+$B$2/100/12),2))))</f>
        <v>1199.1</v>
      </c>
      <c r="D187" s="8">
        <f>IF(G186&lt;=0,0,ROUND(G186*$B$2/100/12,2))</f>
        <v>724.9</v>
      </c>
      <c r="E187" s="8">
        <f>IF(G186&lt;=0,0,MIN(G186,ROUND(C187-D187+F187,2)))</f>
        <v>474.2</v>
      </c>
      <c r="F187" s="9">
        <f>IF(G186&lt;=0,0,$B$5)</f>
        <v>0</v>
      </c>
      <c r="G187" s="8">
        <f>MAX(0,ROUND(G186-E187,2))</f>
        <v>144504.81</v>
      </c>
    </row>
    <row r="188">
      <c r="A188">
        <v>176</v>
      </c>
      <c r="B188" s="7">
        <f>IF(G187&lt;=0,"",EDATE($B$4,A188-1))</f>
        <v>51653</v>
      </c>
      <c r="C188" s="8">
        <f>IF(G187&lt;=0,0,IF(A188&gt;=$B$3*12,ROUND(G187*(1+$B$2/100/12),2),MIN($B$6,ROUND(G187*(1+$B$2/100/12),2))))</f>
        <v>1199.1</v>
      </c>
      <c r="D188" s="8">
        <f>IF(G187&lt;=0,0,ROUND(G187*$B$2/100/12,2))</f>
        <v>722.52</v>
      </c>
      <c r="E188" s="8">
        <f>IF(G187&lt;=0,0,MIN(G187,ROUND(C188-D188+F188,2)))</f>
        <v>476.58</v>
      </c>
      <c r="F188" s="9">
        <f>IF(G187&lt;=0,0,$B$5)</f>
        <v>0</v>
      </c>
      <c r="G188" s="8">
        <f>MAX(0,ROUND(G187-E188,2))</f>
        <v>144028.23</v>
      </c>
    </row>
    <row r="189">
      <c r="A189">
        <v>177</v>
      </c>
      <c r="B189" s="7">
        <f>IF(G188&lt;=0,"",EDATE($B$4,A189-1))</f>
        <v>51683</v>
      </c>
      <c r="C189" s="8">
        <f>IF(G188&lt;=0,0,IF(A189&gt;=$B$3*12,ROUND(G188*(1+$B$2/100/12),2),MIN($B$6,ROUND(G188*(1+$B$2/100/12),2))))</f>
        <v>1199.1</v>
      </c>
      <c r="D189" s="8">
        <f>IF(G188&lt;=0,0,ROUND(G188*$B$2/100/12,2))</f>
        <v>720.14</v>
      </c>
      <c r="E189" s="8">
        <f>IF(G188&lt;=0,0,MIN(G188,ROUND(C189-D189+F189,2)))</f>
        <v>478.96</v>
      </c>
      <c r="F189" s="9">
        <f>IF(G188&lt;=0,0,$B$5)</f>
        <v>0</v>
      </c>
      <c r="G189" s="8">
        <f>MAX(0,ROUND(G188-E189,2))</f>
        <v>143549.27</v>
      </c>
    </row>
    <row r="190">
      <c r="A190">
        <v>178</v>
      </c>
      <c r="B190" s="7">
        <f>IF(G189&lt;=0,"",EDATE($B$4,A190-1))</f>
        <v>51714</v>
      </c>
      <c r="C190" s="8">
        <f>IF(G189&lt;=0,0,IF(A190&gt;=$B$3*12,ROUND(G189*(1+$B$2/100/12),2),MIN($B$6,ROUND(G189*(1+$B$2/100/12),2))))</f>
        <v>1199.1</v>
      </c>
      <c r="D190" s="8">
        <f>IF(G189&lt;=0,0,ROUND(G189*$B$2/100/12,2))</f>
        <v>717.75</v>
      </c>
      <c r="E190" s="8">
        <f>IF(G189&lt;=0,0,MIN(G189,ROUND(C190-D190+F190,2)))</f>
        <v>481.35</v>
      </c>
      <c r="F190" s="9">
        <f>IF(G189&lt;=0,0,$B$5)</f>
        <v>0</v>
      </c>
      <c r="G190" s="8">
        <f>MAX(0,ROUND(G189-E190,2))</f>
        <v>143067.92</v>
      </c>
    </row>
    <row r="191">
      <c r="A191">
        <v>179</v>
      </c>
      <c r="B191" s="7">
        <f>IF(G190&lt;=0,"",EDATE($B$4,A191-1))</f>
        <v>51745</v>
      </c>
      <c r="C191" s="8">
        <f>IF(G190&lt;=0,0,IF(A191&gt;=$B$3*12,ROUND(G190*(1+$B$2/100/12),2),MIN($B$6,ROUND(G190*(1+$B$2/100/12),2))))</f>
        <v>1199.1</v>
      </c>
      <c r="D191" s="8">
        <f>IF(G190&lt;=0,0,ROUND(G190*$B$2/100/12,2))</f>
        <v>715.34</v>
      </c>
      <c r="E191" s="8">
        <f>IF(G190&lt;=0,0,MIN(G190,ROUND(C191-D191+F191,2)))</f>
        <v>483.76</v>
      </c>
      <c r="F191" s="9">
        <f>IF(G190&lt;=0,0,$B$5)</f>
        <v>0</v>
      </c>
      <c r="G191" s="8">
        <f>MAX(0,ROUND(G190-E191,2))</f>
        <v>142584.16</v>
      </c>
    </row>
    <row r="192">
      <c r="A192">
        <v>180</v>
      </c>
      <c r="B192" s="7">
        <f>IF(G191&lt;=0,"",EDATE($B$4,A192-1))</f>
        <v>51775</v>
      </c>
      <c r="C192" s="8">
        <f>IF(G191&lt;=0,0,IF(A192&gt;=$B$3*12,ROUND(G191*(1+$B$2/100/12),2),MIN($B$6,ROUND(G191*(1+$B$2/100/12),2))))</f>
        <v>1199.1</v>
      </c>
      <c r="D192" s="8">
        <f>IF(G191&lt;=0,0,ROUND(G191*$B$2/100/12,2))</f>
        <v>712.92</v>
      </c>
      <c r="E192" s="8">
        <f>IF(G191&lt;=0,0,MIN(G191,ROUND(C192-D192+F192,2)))</f>
        <v>486.18</v>
      </c>
      <c r="F192" s="9">
        <f>IF(G191&lt;=0,0,$B$5)</f>
        <v>0</v>
      </c>
      <c r="G192" s="8">
        <f>MAX(0,ROUND(G191-E192,2))</f>
        <v>142097.98</v>
      </c>
    </row>
    <row r="193">
      <c r="A193">
        <v>181</v>
      </c>
      <c r="B193" s="7">
        <f>IF(G192&lt;=0,"",EDATE($B$4,A193-1))</f>
        <v>51806</v>
      </c>
      <c r="C193" s="8">
        <f>IF(G192&lt;=0,0,IF(A193&gt;=$B$3*12,ROUND(G192*(1+$B$2/100/12),2),MIN($B$6,ROUND(G192*(1+$B$2/100/12),2))))</f>
        <v>1199.1</v>
      </c>
      <c r="D193" s="8">
        <f>IF(G192&lt;=0,0,ROUND(G192*$B$2/100/12,2))</f>
        <v>710.49</v>
      </c>
      <c r="E193" s="8">
        <f>IF(G192&lt;=0,0,MIN(G192,ROUND(C193-D193+F193,2)))</f>
        <v>488.61</v>
      </c>
      <c r="F193" s="9">
        <f>IF(G192&lt;=0,0,$B$5)</f>
        <v>0</v>
      </c>
      <c r="G193" s="8">
        <f>MAX(0,ROUND(G192-E193,2))</f>
        <v>141609.37</v>
      </c>
    </row>
    <row r="194">
      <c r="A194">
        <v>182</v>
      </c>
      <c r="B194" s="7">
        <f>IF(G193&lt;=0,"",EDATE($B$4,A194-1))</f>
        <v>51836</v>
      </c>
      <c r="C194" s="8">
        <f>IF(G193&lt;=0,0,IF(A194&gt;=$B$3*12,ROUND(G193*(1+$B$2/100/12),2),MIN($B$6,ROUND(G193*(1+$B$2/100/12),2))))</f>
        <v>1199.1</v>
      </c>
      <c r="D194" s="8">
        <f>IF(G193&lt;=0,0,ROUND(G193*$B$2/100/12,2))</f>
        <v>708.05</v>
      </c>
      <c r="E194" s="8">
        <f>IF(G193&lt;=0,0,MIN(G193,ROUND(C194-D194+F194,2)))</f>
        <v>491.05</v>
      </c>
      <c r="F194" s="9">
        <f>IF(G193&lt;=0,0,$B$5)</f>
        <v>0</v>
      </c>
      <c r="G194" s="8">
        <f>MAX(0,ROUND(G193-E194,2))</f>
        <v>141118.32</v>
      </c>
    </row>
    <row r="195">
      <c r="A195">
        <v>183</v>
      </c>
      <c r="B195" s="7">
        <f>IF(G194&lt;=0,"",EDATE($B$4,A195-1))</f>
        <v>51867</v>
      </c>
      <c r="C195" s="8">
        <f>IF(G194&lt;=0,0,IF(A195&gt;=$B$3*12,ROUND(G194*(1+$B$2/100/12),2),MIN($B$6,ROUND(G194*(1+$B$2/100/12),2))))</f>
        <v>1199.1</v>
      </c>
      <c r="D195" s="8">
        <f>IF(G194&lt;=0,0,ROUND(G194*$B$2/100/12,2))</f>
        <v>705.59</v>
      </c>
      <c r="E195" s="8">
        <f>IF(G194&lt;=0,0,MIN(G194,ROUND(C195-D195+F195,2)))</f>
        <v>493.51</v>
      </c>
      <c r="F195" s="9">
        <f>IF(G194&lt;=0,0,$B$5)</f>
        <v>0</v>
      </c>
      <c r="G195" s="8">
        <f>MAX(0,ROUND(G194-E195,2))</f>
        <v>140624.81</v>
      </c>
    </row>
    <row r="196">
      <c r="A196">
        <v>184</v>
      </c>
      <c r="B196" s="7">
        <f>IF(G195&lt;=0,"",EDATE($B$4,A196-1))</f>
        <v>51898</v>
      </c>
      <c r="C196" s="8">
        <f>IF(G195&lt;=0,0,IF(A196&gt;=$B$3*12,ROUND(G195*(1+$B$2/100/12),2),MIN($B$6,ROUND(G195*(1+$B$2/100/12),2))))</f>
        <v>1199.1</v>
      </c>
      <c r="D196" s="8">
        <f>IF(G195&lt;=0,0,ROUND(G195*$B$2/100/12,2))</f>
        <v>703.12</v>
      </c>
      <c r="E196" s="8">
        <f>IF(G195&lt;=0,0,MIN(G195,ROUND(C196-D196+F196,2)))</f>
        <v>495.98</v>
      </c>
      <c r="F196" s="9">
        <f>IF(G195&lt;=0,0,$B$5)</f>
        <v>0</v>
      </c>
      <c r="G196" s="8">
        <f>MAX(0,ROUND(G195-E196,2))</f>
        <v>140128.83</v>
      </c>
    </row>
    <row r="197">
      <c r="A197">
        <v>185</v>
      </c>
      <c r="B197" s="7">
        <f>IF(G196&lt;=0,"",EDATE($B$4,A197-1))</f>
        <v>51926</v>
      </c>
      <c r="C197" s="8">
        <f>IF(G196&lt;=0,0,IF(A197&gt;=$B$3*12,ROUND(G196*(1+$B$2/100/12),2),MIN($B$6,ROUND(G196*(1+$B$2/100/12),2))))</f>
        <v>1199.1</v>
      </c>
      <c r="D197" s="8">
        <f>IF(G196&lt;=0,0,ROUND(G196*$B$2/100/12,2))</f>
        <v>700.64</v>
      </c>
      <c r="E197" s="8">
        <f>IF(G196&lt;=0,0,MIN(G196,ROUND(C197-D197+F197,2)))</f>
        <v>498.46</v>
      </c>
      <c r="F197" s="9">
        <f>IF(G196&lt;=0,0,$B$5)</f>
        <v>0</v>
      </c>
      <c r="G197" s="8">
        <f>MAX(0,ROUND(G196-E197,2))</f>
        <v>139630.37</v>
      </c>
    </row>
    <row r="198">
      <c r="A198">
        <v>186</v>
      </c>
      <c r="B198" s="7">
        <f>IF(G197&lt;=0,"",EDATE($B$4,A198-1))</f>
        <v>51957</v>
      </c>
      <c r="C198" s="8">
        <f>IF(G197&lt;=0,0,IF(A198&gt;=$B$3*12,ROUND(G197*(1+$B$2/100/12),2),MIN($B$6,ROUND(G197*(1+$B$2/100/12),2))))</f>
        <v>1199.1</v>
      </c>
      <c r="D198" s="8">
        <f>IF(G197&lt;=0,0,ROUND(G197*$B$2/100/12,2))</f>
        <v>698.15</v>
      </c>
      <c r="E198" s="8">
        <f>IF(G197&lt;=0,0,MIN(G197,ROUND(C198-D198+F198,2)))</f>
        <v>500.95</v>
      </c>
      <c r="F198" s="9">
        <f>IF(G197&lt;=0,0,$B$5)</f>
        <v>0</v>
      </c>
      <c r="G198" s="8">
        <f>MAX(0,ROUND(G197-E198,2))</f>
        <v>139129.42</v>
      </c>
    </row>
    <row r="199">
      <c r="A199">
        <v>187</v>
      </c>
      <c r="B199" s="7">
        <f>IF(G198&lt;=0,"",EDATE($B$4,A199-1))</f>
        <v>51987</v>
      </c>
      <c r="C199" s="8">
        <f>IF(G198&lt;=0,0,IF(A199&gt;=$B$3*12,ROUND(G198*(1+$B$2/100/12),2),MIN($B$6,ROUND(G198*(1+$B$2/100/12),2))))</f>
        <v>1199.1</v>
      </c>
      <c r="D199" s="8">
        <f>IF(G198&lt;=0,0,ROUND(G198*$B$2/100/12,2))</f>
        <v>695.65</v>
      </c>
      <c r="E199" s="8">
        <f>IF(G198&lt;=0,0,MIN(G198,ROUND(C199-D199+F199,2)))</f>
        <v>503.45</v>
      </c>
      <c r="F199" s="9">
        <f>IF(G198&lt;=0,0,$B$5)</f>
        <v>0</v>
      </c>
      <c r="G199" s="8">
        <f>MAX(0,ROUND(G198-E199,2))</f>
        <v>138625.97</v>
      </c>
    </row>
    <row r="200">
      <c r="A200">
        <v>188</v>
      </c>
      <c r="B200" s="7">
        <f>IF(G199&lt;=0,"",EDATE($B$4,A200-1))</f>
        <v>52018</v>
      </c>
      <c r="C200" s="8">
        <f>IF(G199&lt;=0,0,IF(A200&gt;=$B$3*12,ROUND(G199*(1+$B$2/100/12),2),MIN($B$6,ROUND(G199*(1+$B$2/100/12),2))))</f>
        <v>1199.1</v>
      </c>
      <c r="D200" s="8">
        <f>IF(G199&lt;=0,0,ROUND(G199*$B$2/100/12,2))</f>
        <v>693.13</v>
      </c>
      <c r="E200" s="8">
        <f>IF(G199&lt;=0,0,MIN(G199,ROUND(C200-D200+F200,2)))</f>
        <v>505.97</v>
      </c>
      <c r="F200" s="9">
        <f>IF(G199&lt;=0,0,$B$5)</f>
        <v>0</v>
      </c>
      <c r="G200" s="8">
        <f>MAX(0,ROUND(G199-E200,2))</f>
        <v>138120</v>
      </c>
    </row>
    <row r="201">
      <c r="A201">
        <v>189</v>
      </c>
      <c r="B201" s="7">
        <f>IF(G200&lt;=0,"",EDATE($B$4,A201-1))</f>
        <v>52048</v>
      </c>
      <c r="C201" s="8">
        <f>IF(G200&lt;=0,0,IF(A201&gt;=$B$3*12,ROUND(G200*(1+$B$2/100/12),2),MIN($B$6,ROUND(G200*(1+$B$2/100/12),2))))</f>
        <v>1199.1</v>
      </c>
      <c r="D201" s="8">
        <f>IF(G200&lt;=0,0,ROUND(G200*$B$2/100/12,2))</f>
        <v>690.6</v>
      </c>
      <c r="E201" s="8">
        <f>IF(G200&lt;=0,0,MIN(G200,ROUND(C201-D201+F201,2)))</f>
        <v>508.5</v>
      </c>
      <c r="F201" s="9">
        <f>IF(G200&lt;=0,0,$B$5)</f>
        <v>0</v>
      </c>
      <c r="G201" s="8">
        <f>MAX(0,ROUND(G200-E201,2))</f>
        <v>137611.5</v>
      </c>
    </row>
    <row r="202">
      <c r="A202">
        <v>190</v>
      </c>
      <c r="B202" s="7">
        <f>IF(G201&lt;=0,"",EDATE($B$4,A202-1))</f>
        <v>52079</v>
      </c>
      <c r="C202" s="8">
        <f>IF(G201&lt;=0,0,IF(A202&gt;=$B$3*12,ROUND(G201*(1+$B$2/100/12),2),MIN($B$6,ROUND(G201*(1+$B$2/100/12),2))))</f>
        <v>1199.1</v>
      </c>
      <c r="D202" s="8">
        <f>IF(G201&lt;=0,0,ROUND(G201*$B$2/100/12,2))</f>
        <v>688.06</v>
      </c>
      <c r="E202" s="8">
        <f>IF(G201&lt;=0,0,MIN(G201,ROUND(C202-D202+F202,2)))</f>
        <v>511.04</v>
      </c>
      <c r="F202" s="9">
        <f>IF(G201&lt;=0,0,$B$5)</f>
        <v>0</v>
      </c>
      <c r="G202" s="8">
        <f>MAX(0,ROUND(G201-E202,2))</f>
        <v>137100.46</v>
      </c>
    </row>
    <row r="203">
      <c r="A203">
        <v>191</v>
      </c>
      <c r="B203" s="7">
        <f>IF(G202&lt;=0,"",EDATE($B$4,A203-1))</f>
        <v>52110</v>
      </c>
      <c r="C203" s="8">
        <f>IF(G202&lt;=0,0,IF(A203&gt;=$B$3*12,ROUND(G202*(1+$B$2/100/12),2),MIN($B$6,ROUND(G202*(1+$B$2/100/12),2))))</f>
        <v>1199.1</v>
      </c>
      <c r="D203" s="8">
        <f>IF(G202&lt;=0,0,ROUND(G202*$B$2/100/12,2))</f>
        <v>685.5</v>
      </c>
      <c r="E203" s="8">
        <f>IF(G202&lt;=0,0,MIN(G202,ROUND(C203-D203+F203,2)))</f>
        <v>513.6</v>
      </c>
      <c r="F203" s="9">
        <f>IF(G202&lt;=0,0,$B$5)</f>
        <v>0</v>
      </c>
      <c r="G203" s="8">
        <f>MAX(0,ROUND(G202-E203,2))</f>
        <v>136586.86</v>
      </c>
    </row>
    <row r="204">
      <c r="A204">
        <v>192</v>
      </c>
      <c r="B204" s="7">
        <f>IF(G203&lt;=0,"",EDATE($B$4,A204-1))</f>
        <v>52140</v>
      </c>
      <c r="C204" s="8">
        <f>IF(G203&lt;=0,0,IF(A204&gt;=$B$3*12,ROUND(G203*(1+$B$2/100/12),2),MIN($B$6,ROUND(G203*(1+$B$2/100/12),2))))</f>
        <v>1199.1</v>
      </c>
      <c r="D204" s="8">
        <f>IF(G203&lt;=0,0,ROUND(G203*$B$2/100/12,2))</f>
        <v>682.93</v>
      </c>
      <c r="E204" s="8">
        <f>IF(G203&lt;=0,0,MIN(G203,ROUND(C204-D204+F204,2)))</f>
        <v>516.17</v>
      </c>
      <c r="F204" s="9">
        <f>IF(G203&lt;=0,0,$B$5)</f>
        <v>0</v>
      </c>
      <c r="G204" s="8">
        <f>MAX(0,ROUND(G203-E204,2))</f>
        <v>136070.69</v>
      </c>
    </row>
    <row r="205">
      <c r="A205">
        <v>193</v>
      </c>
      <c r="B205" s="7">
        <f>IF(G204&lt;=0,"",EDATE($B$4,A205-1))</f>
        <v>52171</v>
      </c>
      <c r="C205" s="8">
        <f>IF(G204&lt;=0,0,IF(A205&gt;=$B$3*12,ROUND(G204*(1+$B$2/100/12),2),MIN($B$6,ROUND(G204*(1+$B$2/100/12),2))))</f>
        <v>1199.1</v>
      </c>
      <c r="D205" s="8">
        <f>IF(G204&lt;=0,0,ROUND(G204*$B$2/100/12,2))</f>
        <v>680.35</v>
      </c>
      <c r="E205" s="8">
        <f>IF(G204&lt;=0,0,MIN(G204,ROUND(C205-D205+F205,2)))</f>
        <v>518.75</v>
      </c>
      <c r="F205" s="9">
        <f>IF(G204&lt;=0,0,$B$5)</f>
        <v>0</v>
      </c>
      <c r="G205" s="8">
        <f>MAX(0,ROUND(G204-E205,2))</f>
        <v>135551.94</v>
      </c>
    </row>
    <row r="206">
      <c r="A206">
        <v>194</v>
      </c>
      <c r="B206" s="7">
        <f>IF(G205&lt;=0,"",EDATE($B$4,A206-1))</f>
        <v>52201</v>
      </c>
      <c r="C206" s="8">
        <f>IF(G205&lt;=0,0,IF(A206&gt;=$B$3*12,ROUND(G205*(1+$B$2/100/12),2),MIN($B$6,ROUND(G205*(1+$B$2/100/12),2))))</f>
        <v>1199.1</v>
      </c>
      <c r="D206" s="8">
        <f>IF(G205&lt;=0,0,ROUND(G205*$B$2/100/12,2))</f>
        <v>677.76</v>
      </c>
      <c r="E206" s="8">
        <f>IF(G205&lt;=0,0,MIN(G205,ROUND(C206-D206+F206,2)))</f>
        <v>521.34</v>
      </c>
      <c r="F206" s="9">
        <f>IF(G205&lt;=0,0,$B$5)</f>
        <v>0</v>
      </c>
      <c r="G206" s="8">
        <f>MAX(0,ROUND(G205-E206,2))</f>
        <v>135030.6</v>
      </c>
    </row>
    <row r="207">
      <c r="A207">
        <v>195</v>
      </c>
      <c r="B207" s="7">
        <f>IF(G206&lt;=0,"",EDATE($B$4,A207-1))</f>
        <v>52232</v>
      </c>
      <c r="C207" s="8">
        <f>IF(G206&lt;=0,0,IF(A207&gt;=$B$3*12,ROUND(G206*(1+$B$2/100/12),2),MIN($B$6,ROUND(G206*(1+$B$2/100/12),2))))</f>
        <v>1199.1</v>
      </c>
      <c r="D207" s="8">
        <f>IF(G206&lt;=0,0,ROUND(G206*$B$2/100/12,2))</f>
        <v>675.15</v>
      </c>
      <c r="E207" s="8">
        <f>IF(G206&lt;=0,0,MIN(G206,ROUND(C207-D207+F207,2)))</f>
        <v>523.95</v>
      </c>
      <c r="F207" s="9">
        <f>IF(G206&lt;=0,0,$B$5)</f>
        <v>0</v>
      </c>
      <c r="G207" s="8">
        <f>MAX(0,ROUND(G206-E207,2))</f>
        <v>134506.65</v>
      </c>
    </row>
    <row r="208">
      <c r="A208">
        <v>196</v>
      </c>
      <c r="B208" s="7">
        <f>IF(G207&lt;=0,"",EDATE($B$4,A208-1))</f>
        <v>52263</v>
      </c>
      <c r="C208" s="8">
        <f>IF(G207&lt;=0,0,IF(A208&gt;=$B$3*12,ROUND(G207*(1+$B$2/100/12),2),MIN($B$6,ROUND(G207*(1+$B$2/100/12),2))))</f>
        <v>1199.1</v>
      </c>
      <c r="D208" s="8">
        <f>IF(G207&lt;=0,0,ROUND(G207*$B$2/100/12,2))</f>
        <v>672.53</v>
      </c>
      <c r="E208" s="8">
        <f>IF(G207&lt;=0,0,MIN(G207,ROUND(C208-D208+F208,2)))</f>
        <v>526.57</v>
      </c>
      <c r="F208" s="9">
        <f>IF(G207&lt;=0,0,$B$5)</f>
        <v>0</v>
      </c>
      <c r="G208" s="8">
        <f>MAX(0,ROUND(G207-E208,2))</f>
        <v>133980.08</v>
      </c>
    </row>
    <row r="209">
      <c r="A209">
        <v>197</v>
      </c>
      <c r="B209" s="7">
        <f>IF(G208&lt;=0,"",EDATE($B$4,A209-1))</f>
        <v>52291</v>
      </c>
      <c r="C209" s="8">
        <f>IF(G208&lt;=0,0,IF(A209&gt;=$B$3*12,ROUND(G208*(1+$B$2/100/12),2),MIN($B$6,ROUND(G208*(1+$B$2/100/12),2))))</f>
        <v>1199.1</v>
      </c>
      <c r="D209" s="8">
        <f>IF(G208&lt;=0,0,ROUND(G208*$B$2/100/12,2))</f>
        <v>669.9</v>
      </c>
      <c r="E209" s="8">
        <f>IF(G208&lt;=0,0,MIN(G208,ROUND(C209-D209+F209,2)))</f>
        <v>529.2</v>
      </c>
      <c r="F209" s="9">
        <f>IF(G208&lt;=0,0,$B$5)</f>
        <v>0</v>
      </c>
      <c r="G209" s="8">
        <f>MAX(0,ROUND(G208-E209,2))</f>
        <v>133450.88</v>
      </c>
    </row>
    <row r="210">
      <c r="A210">
        <v>198</v>
      </c>
      <c r="B210" s="7">
        <f>IF(G209&lt;=0,"",EDATE($B$4,A210-1))</f>
        <v>52322</v>
      </c>
      <c r="C210" s="8">
        <f>IF(G209&lt;=0,0,IF(A210&gt;=$B$3*12,ROUND(G209*(1+$B$2/100/12),2),MIN($B$6,ROUND(G209*(1+$B$2/100/12),2))))</f>
        <v>1199.1</v>
      </c>
      <c r="D210" s="8">
        <f>IF(G209&lt;=0,0,ROUND(G209*$B$2/100/12,2))</f>
        <v>667.25</v>
      </c>
      <c r="E210" s="8">
        <f>IF(G209&lt;=0,0,MIN(G209,ROUND(C210-D210+F210,2)))</f>
        <v>531.85</v>
      </c>
      <c r="F210" s="9">
        <f>IF(G209&lt;=0,0,$B$5)</f>
        <v>0</v>
      </c>
      <c r="G210" s="8">
        <f>MAX(0,ROUND(G209-E210,2))</f>
        <v>132919.03</v>
      </c>
    </row>
    <row r="211">
      <c r="A211">
        <v>199</v>
      </c>
      <c r="B211" s="7">
        <f>IF(G210&lt;=0,"",EDATE($B$4,A211-1))</f>
        <v>52352</v>
      </c>
      <c r="C211" s="8">
        <f>IF(G210&lt;=0,0,IF(A211&gt;=$B$3*12,ROUND(G210*(1+$B$2/100/12),2),MIN($B$6,ROUND(G210*(1+$B$2/100/12),2))))</f>
        <v>1199.1</v>
      </c>
      <c r="D211" s="8">
        <f>IF(G210&lt;=0,0,ROUND(G210*$B$2/100/12,2))</f>
        <v>664.6</v>
      </c>
      <c r="E211" s="8">
        <f>IF(G210&lt;=0,0,MIN(G210,ROUND(C211-D211+F211,2)))</f>
        <v>534.5</v>
      </c>
      <c r="F211" s="9">
        <f>IF(G210&lt;=0,0,$B$5)</f>
        <v>0</v>
      </c>
      <c r="G211" s="8">
        <f>MAX(0,ROUND(G210-E211,2))</f>
        <v>132384.53</v>
      </c>
    </row>
    <row r="212">
      <c r="A212">
        <v>200</v>
      </c>
      <c r="B212" s="7">
        <f>IF(G211&lt;=0,"",EDATE($B$4,A212-1))</f>
        <v>52383</v>
      </c>
      <c r="C212" s="8">
        <f>IF(G211&lt;=0,0,IF(A212&gt;=$B$3*12,ROUND(G211*(1+$B$2/100/12),2),MIN($B$6,ROUND(G211*(1+$B$2/100/12),2))))</f>
        <v>1199.1</v>
      </c>
      <c r="D212" s="8">
        <f>IF(G211&lt;=0,0,ROUND(G211*$B$2/100/12,2))</f>
        <v>661.92</v>
      </c>
      <c r="E212" s="8">
        <f>IF(G211&lt;=0,0,MIN(G211,ROUND(C212-D212+F212,2)))</f>
        <v>537.18</v>
      </c>
      <c r="F212" s="9">
        <f>IF(G211&lt;=0,0,$B$5)</f>
        <v>0</v>
      </c>
      <c r="G212" s="8">
        <f>MAX(0,ROUND(G211-E212,2))</f>
        <v>131847.35</v>
      </c>
    </row>
    <row r="213">
      <c r="A213">
        <v>201</v>
      </c>
      <c r="B213" s="7">
        <f>IF(G212&lt;=0,"",EDATE($B$4,A213-1))</f>
        <v>52413</v>
      </c>
      <c r="C213" s="8">
        <f>IF(G212&lt;=0,0,IF(A213&gt;=$B$3*12,ROUND(G212*(1+$B$2/100/12),2),MIN($B$6,ROUND(G212*(1+$B$2/100/12),2))))</f>
        <v>1199.1</v>
      </c>
      <c r="D213" s="8">
        <f>IF(G212&lt;=0,0,ROUND(G212*$B$2/100/12,2))</f>
        <v>659.24</v>
      </c>
      <c r="E213" s="8">
        <f>IF(G212&lt;=0,0,MIN(G212,ROUND(C213-D213+F213,2)))</f>
        <v>539.86</v>
      </c>
      <c r="F213" s="9">
        <f>IF(G212&lt;=0,0,$B$5)</f>
        <v>0</v>
      </c>
      <c r="G213" s="8">
        <f>MAX(0,ROUND(G212-E213,2))</f>
        <v>131307.49</v>
      </c>
    </row>
    <row r="214">
      <c r="A214">
        <v>202</v>
      </c>
      <c r="B214" s="7">
        <f>IF(G213&lt;=0,"",EDATE($B$4,A214-1))</f>
        <v>52444</v>
      </c>
      <c r="C214" s="8">
        <f>IF(G213&lt;=0,0,IF(A214&gt;=$B$3*12,ROUND(G213*(1+$B$2/100/12),2),MIN($B$6,ROUND(G213*(1+$B$2/100/12),2))))</f>
        <v>1199.1</v>
      </c>
      <c r="D214" s="8">
        <f>IF(G213&lt;=0,0,ROUND(G213*$B$2/100/12,2))</f>
        <v>656.54</v>
      </c>
      <c r="E214" s="8">
        <f>IF(G213&lt;=0,0,MIN(G213,ROUND(C214-D214+F214,2)))</f>
        <v>542.56</v>
      </c>
      <c r="F214" s="9">
        <f>IF(G213&lt;=0,0,$B$5)</f>
        <v>0</v>
      </c>
      <c r="G214" s="8">
        <f>MAX(0,ROUND(G213-E214,2))</f>
        <v>130764.93</v>
      </c>
    </row>
    <row r="215">
      <c r="A215">
        <v>203</v>
      </c>
      <c r="B215" s="7">
        <f>IF(G214&lt;=0,"",EDATE($B$4,A215-1))</f>
        <v>52475</v>
      </c>
      <c r="C215" s="8">
        <f>IF(G214&lt;=0,0,IF(A215&gt;=$B$3*12,ROUND(G214*(1+$B$2/100/12),2),MIN($B$6,ROUND(G214*(1+$B$2/100/12),2))))</f>
        <v>1199.1</v>
      </c>
      <c r="D215" s="8">
        <f>IF(G214&lt;=0,0,ROUND(G214*$B$2/100/12,2))</f>
        <v>653.82</v>
      </c>
      <c r="E215" s="8">
        <f>IF(G214&lt;=0,0,MIN(G214,ROUND(C215-D215+F215,2)))</f>
        <v>545.28</v>
      </c>
      <c r="F215" s="9">
        <f>IF(G214&lt;=0,0,$B$5)</f>
        <v>0</v>
      </c>
      <c r="G215" s="8">
        <f>MAX(0,ROUND(G214-E215,2))</f>
        <v>130219.65</v>
      </c>
    </row>
    <row r="216">
      <c r="A216">
        <v>204</v>
      </c>
      <c r="B216" s="7">
        <f>IF(G215&lt;=0,"",EDATE($B$4,A216-1))</f>
        <v>52505</v>
      </c>
      <c r="C216" s="8">
        <f>IF(G215&lt;=0,0,IF(A216&gt;=$B$3*12,ROUND(G215*(1+$B$2/100/12),2),MIN($B$6,ROUND(G215*(1+$B$2/100/12),2))))</f>
        <v>1199.1</v>
      </c>
      <c r="D216" s="8">
        <f>IF(G215&lt;=0,0,ROUND(G215*$B$2/100/12,2))</f>
        <v>651.1</v>
      </c>
      <c r="E216" s="8">
        <f>IF(G215&lt;=0,0,MIN(G215,ROUND(C216-D216+F216,2)))</f>
        <v>548</v>
      </c>
      <c r="F216" s="9">
        <f>IF(G215&lt;=0,0,$B$5)</f>
        <v>0</v>
      </c>
      <c r="G216" s="8">
        <f>MAX(0,ROUND(G215-E216,2))</f>
        <v>129671.65</v>
      </c>
    </row>
    <row r="217">
      <c r="A217">
        <v>205</v>
      </c>
      <c r="B217" s="7">
        <f>IF(G216&lt;=0,"",EDATE($B$4,A217-1))</f>
        <v>52536</v>
      </c>
      <c r="C217" s="8">
        <f>IF(G216&lt;=0,0,IF(A217&gt;=$B$3*12,ROUND(G216*(1+$B$2/100/12),2),MIN($B$6,ROUND(G216*(1+$B$2/100/12),2))))</f>
        <v>1199.1</v>
      </c>
      <c r="D217" s="8">
        <f>IF(G216&lt;=0,0,ROUND(G216*$B$2/100/12,2))</f>
        <v>648.36</v>
      </c>
      <c r="E217" s="8">
        <f>IF(G216&lt;=0,0,MIN(G216,ROUND(C217-D217+F217,2)))</f>
        <v>550.74</v>
      </c>
      <c r="F217" s="9">
        <f>IF(G216&lt;=0,0,$B$5)</f>
        <v>0</v>
      </c>
      <c r="G217" s="8">
        <f>MAX(0,ROUND(G216-E217,2))</f>
        <v>129120.91</v>
      </c>
    </row>
    <row r="218">
      <c r="A218">
        <v>206</v>
      </c>
      <c r="B218" s="7">
        <f>IF(G217&lt;=0,"",EDATE($B$4,A218-1))</f>
        <v>52566</v>
      </c>
      <c r="C218" s="8">
        <f>IF(G217&lt;=0,0,IF(A218&gt;=$B$3*12,ROUND(G217*(1+$B$2/100/12),2),MIN($B$6,ROUND(G217*(1+$B$2/100/12),2))))</f>
        <v>1199.1</v>
      </c>
      <c r="D218" s="8">
        <f>IF(G217&lt;=0,0,ROUND(G217*$B$2/100/12,2))</f>
        <v>645.6</v>
      </c>
      <c r="E218" s="8">
        <f>IF(G217&lt;=0,0,MIN(G217,ROUND(C218-D218+F218,2)))</f>
        <v>553.5</v>
      </c>
      <c r="F218" s="9">
        <f>IF(G217&lt;=0,0,$B$5)</f>
        <v>0</v>
      </c>
      <c r="G218" s="8">
        <f>MAX(0,ROUND(G217-E218,2))</f>
        <v>128567.41</v>
      </c>
    </row>
    <row r="219">
      <c r="A219">
        <v>207</v>
      </c>
      <c r="B219" s="7">
        <f>IF(G218&lt;=0,"",EDATE($B$4,A219-1))</f>
        <v>52597</v>
      </c>
      <c r="C219" s="8">
        <f>IF(G218&lt;=0,0,IF(A219&gt;=$B$3*12,ROUND(G218*(1+$B$2/100/12),2),MIN($B$6,ROUND(G218*(1+$B$2/100/12),2))))</f>
        <v>1199.1</v>
      </c>
      <c r="D219" s="8">
        <f>IF(G218&lt;=0,0,ROUND(G218*$B$2/100/12,2))</f>
        <v>642.84</v>
      </c>
      <c r="E219" s="8">
        <f>IF(G218&lt;=0,0,MIN(G218,ROUND(C219-D219+F219,2)))</f>
        <v>556.26</v>
      </c>
      <c r="F219" s="9">
        <f>IF(G218&lt;=0,0,$B$5)</f>
        <v>0</v>
      </c>
      <c r="G219" s="8">
        <f>MAX(0,ROUND(G218-E219,2))</f>
        <v>128011.15</v>
      </c>
    </row>
    <row r="220">
      <c r="A220">
        <v>208</v>
      </c>
      <c r="B220" s="7">
        <f>IF(G219&lt;=0,"",EDATE($B$4,A220-1))</f>
        <v>52628</v>
      </c>
      <c r="C220" s="8">
        <f>IF(G219&lt;=0,0,IF(A220&gt;=$B$3*12,ROUND(G219*(1+$B$2/100/12),2),MIN($B$6,ROUND(G219*(1+$B$2/100/12),2))))</f>
        <v>1199.1</v>
      </c>
      <c r="D220" s="8">
        <f>IF(G219&lt;=0,0,ROUND(G219*$B$2/100/12,2))</f>
        <v>640.06</v>
      </c>
      <c r="E220" s="8">
        <f>IF(G219&lt;=0,0,MIN(G219,ROUND(C220-D220+F220,2)))</f>
        <v>559.04</v>
      </c>
      <c r="F220" s="9">
        <f>IF(G219&lt;=0,0,$B$5)</f>
        <v>0</v>
      </c>
      <c r="G220" s="8">
        <f>MAX(0,ROUND(G219-E220,2))</f>
        <v>127452.11</v>
      </c>
    </row>
    <row r="221">
      <c r="A221">
        <v>209</v>
      </c>
      <c r="B221" s="7">
        <f>IF(G220&lt;=0,"",EDATE($B$4,A221-1))</f>
        <v>52657</v>
      </c>
      <c r="C221" s="8">
        <f>IF(G220&lt;=0,0,IF(A221&gt;=$B$3*12,ROUND(G220*(1+$B$2/100/12),2),MIN($B$6,ROUND(G220*(1+$B$2/100/12),2))))</f>
        <v>1199.1</v>
      </c>
      <c r="D221" s="8">
        <f>IF(G220&lt;=0,0,ROUND(G220*$B$2/100/12,2))</f>
        <v>637.26</v>
      </c>
      <c r="E221" s="8">
        <f>IF(G220&lt;=0,0,MIN(G220,ROUND(C221-D221+F221,2)))</f>
        <v>561.84</v>
      </c>
      <c r="F221" s="9">
        <f>IF(G220&lt;=0,0,$B$5)</f>
        <v>0</v>
      </c>
      <c r="G221" s="8">
        <f>MAX(0,ROUND(G220-E221,2))</f>
        <v>126890.27</v>
      </c>
    </row>
    <row r="222">
      <c r="A222">
        <v>210</v>
      </c>
      <c r="B222" s="7">
        <f>IF(G221&lt;=0,"",EDATE($B$4,A222-1))</f>
        <v>52688</v>
      </c>
      <c r="C222" s="8">
        <f>IF(G221&lt;=0,0,IF(A222&gt;=$B$3*12,ROUND(G221*(1+$B$2/100/12),2),MIN($B$6,ROUND(G221*(1+$B$2/100/12),2))))</f>
        <v>1199.1</v>
      </c>
      <c r="D222" s="8">
        <f>IF(G221&lt;=0,0,ROUND(G221*$B$2/100/12,2))</f>
        <v>634.45</v>
      </c>
      <c r="E222" s="8">
        <f>IF(G221&lt;=0,0,MIN(G221,ROUND(C222-D222+F222,2)))</f>
        <v>564.65</v>
      </c>
      <c r="F222" s="9">
        <f>IF(G221&lt;=0,0,$B$5)</f>
        <v>0</v>
      </c>
      <c r="G222" s="8">
        <f>MAX(0,ROUND(G221-E222,2))</f>
        <v>126325.62</v>
      </c>
    </row>
    <row r="223">
      <c r="A223">
        <v>211</v>
      </c>
      <c r="B223" s="7">
        <f>IF(G222&lt;=0,"",EDATE($B$4,A223-1))</f>
        <v>52718</v>
      </c>
      <c r="C223" s="8">
        <f>IF(G222&lt;=0,0,IF(A223&gt;=$B$3*12,ROUND(G222*(1+$B$2/100/12),2),MIN($B$6,ROUND(G222*(1+$B$2/100/12),2))))</f>
        <v>1199.1</v>
      </c>
      <c r="D223" s="8">
        <f>IF(G222&lt;=0,0,ROUND(G222*$B$2/100/12,2))</f>
        <v>631.63</v>
      </c>
      <c r="E223" s="8">
        <f>IF(G222&lt;=0,0,MIN(G222,ROUND(C223-D223+F223,2)))</f>
        <v>567.47</v>
      </c>
      <c r="F223" s="9">
        <f>IF(G222&lt;=0,0,$B$5)</f>
        <v>0</v>
      </c>
      <c r="G223" s="8">
        <f>MAX(0,ROUND(G222-E223,2))</f>
        <v>125758.15</v>
      </c>
    </row>
    <row r="224">
      <c r="A224">
        <v>212</v>
      </c>
      <c r="B224" s="7">
        <f>IF(G223&lt;=0,"",EDATE($B$4,A224-1))</f>
        <v>52749</v>
      </c>
      <c r="C224" s="8">
        <f>IF(G223&lt;=0,0,IF(A224&gt;=$B$3*12,ROUND(G223*(1+$B$2/100/12),2),MIN($B$6,ROUND(G223*(1+$B$2/100/12),2))))</f>
        <v>1199.1</v>
      </c>
      <c r="D224" s="8">
        <f>IF(G223&lt;=0,0,ROUND(G223*$B$2/100/12,2))</f>
        <v>628.79</v>
      </c>
      <c r="E224" s="8">
        <f>IF(G223&lt;=0,0,MIN(G223,ROUND(C224-D224+F224,2)))</f>
        <v>570.31</v>
      </c>
      <c r="F224" s="9">
        <f>IF(G223&lt;=0,0,$B$5)</f>
        <v>0</v>
      </c>
      <c r="G224" s="8">
        <f>MAX(0,ROUND(G223-E224,2))</f>
        <v>125187.84</v>
      </c>
    </row>
    <row r="225">
      <c r="A225">
        <v>213</v>
      </c>
      <c r="B225" s="7">
        <f>IF(G224&lt;=0,"",EDATE($B$4,A225-1))</f>
        <v>52779</v>
      </c>
      <c r="C225" s="8">
        <f>IF(G224&lt;=0,0,IF(A225&gt;=$B$3*12,ROUND(G224*(1+$B$2/100/12),2),MIN($B$6,ROUND(G224*(1+$B$2/100/12),2))))</f>
        <v>1199.1</v>
      </c>
      <c r="D225" s="8">
        <f>IF(G224&lt;=0,0,ROUND(G224*$B$2/100/12,2))</f>
        <v>625.94</v>
      </c>
      <c r="E225" s="8">
        <f>IF(G224&lt;=0,0,MIN(G224,ROUND(C225-D225+F225,2)))</f>
        <v>573.16</v>
      </c>
      <c r="F225" s="9">
        <f>IF(G224&lt;=0,0,$B$5)</f>
        <v>0</v>
      </c>
      <c r="G225" s="8">
        <f>MAX(0,ROUND(G224-E225,2))</f>
        <v>124614.68</v>
      </c>
    </row>
    <row r="226">
      <c r="A226">
        <v>214</v>
      </c>
      <c r="B226" s="7">
        <f>IF(G225&lt;=0,"",EDATE($B$4,A226-1))</f>
        <v>52810</v>
      </c>
      <c r="C226" s="8">
        <f>IF(G225&lt;=0,0,IF(A226&gt;=$B$3*12,ROUND(G225*(1+$B$2/100/12),2),MIN($B$6,ROUND(G225*(1+$B$2/100/12),2))))</f>
        <v>1199.1</v>
      </c>
      <c r="D226" s="8">
        <f>IF(G225&lt;=0,0,ROUND(G225*$B$2/100/12,2))</f>
        <v>623.07</v>
      </c>
      <c r="E226" s="8">
        <f>IF(G225&lt;=0,0,MIN(G225,ROUND(C226-D226+F226,2)))</f>
        <v>576.03</v>
      </c>
      <c r="F226" s="9">
        <f>IF(G225&lt;=0,0,$B$5)</f>
        <v>0</v>
      </c>
      <c r="G226" s="8">
        <f>MAX(0,ROUND(G225-E226,2))</f>
        <v>124038.65</v>
      </c>
    </row>
    <row r="227">
      <c r="A227">
        <v>215</v>
      </c>
      <c r="B227" s="7">
        <f>IF(G226&lt;=0,"",EDATE($B$4,A227-1))</f>
        <v>52841</v>
      </c>
      <c r="C227" s="8">
        <f>IF(G226&lt;=0,0,IF(A227&gt;=$B$3*12,ROUND(G226*(1+$B$2/100/12),2),MIN($B$6,ROUND(G226*(1+$B$2/100/12),2))))</f>
        <v>1199.1</v>
      </c>
      <c r="D227" s="8">
        <f>IF(G226&lt;=0,0,ROUND(G226*$B$2/100/12,2))</f>
        <v>620.19</v>
      </c>
      <c r="E227" s="8">
        <f>IF(G226&lt;=0,0,MIN(G226,ROUND(C227-D227+F227,2)))</f>
        <v>578.91</v>
      </c>
      <c r="F227" s="9">
        <f>IF(G226&lt;=0,0,$B$5)</f>
        <v>0</v>
      </c>
      <c r="G227" s="8">
        <f>MAX(0,ROUND(G226-E227,2))</f>
        <v>123459.74</v>
      </c>
    </row>
    <row r="228">
      <c r="A228">
        <v>216</v>
      </c>
      <c r="B228" s="7">
        <f>IF(G227&lt;=0,"",EDATE($B$4,A228-1))</f>
        <v>52871</v>
      </c>
      <c r="C228" s="8">
        <f>IF(G227&lt;=0,0,IF(A228&gt;=$B$3*12,ROUND(G227*(1+$B$2/100/12),2),MIN($B$6,ROUND(G227*(1+$B$2/100/12),2))))</f>
        <v>1199.1</v>
      </c>
      <c r="D228" s="8">
        <f>IF(G227&lt;=0,0,ROUND(G227*$B$2/100/12,2))</f>
        <v>617.3</v>
      </c>
      <c r="E228" s="8">
        <f>IF(G227&lt;=0,0,MIN(G227,ROUND(C228-D228+F228,2)))</f>
        <v>581.8</v>
      </c>
      <c r="F228" s="9">
        <f>IF(G227&lt;=0,0,$B$5)</f>
        <v>0</v>
      </c>
      <c r="G228" s="8">
        <f>MAX(0,ROUND(G227-E228,2))</f>
        <v>122877.94</v>
      </c>
    </row>
    <row r="229">
      <c r="A229">
        <v>217</v>
      </c>
      <c r="B229" s="7">
        <f>IF(G228&lt;=0,"",EDATE($B$4,A229-1))</f>
        <v>52902</v>
      </c>
      <c r="C229" s="8">
        <f>IF(G228&lt;=0,0,IF(A229&gt;=$B$3*12,ROUND(G228*(1+$B$2/100/12),2),MIN($B$6,ROUND(G228*(1+$B$2/100/12),2))))</f>
        <v>1199.1</v>
      </c>
      <c r="D229" s="8">
        <f>IF(G228&lt;=0,0,ROUND(G228*$B$2/100/12,2))</f>
        <v>614.39</v>
      </c>
      <c r="E229" s="8">
        <f>IF(G228&lt;=0,0,MIN(G228,ROUND(C229-D229+F229,2)))</f>
        <v>584.71</v>
      </c>
      <c r="F229" s="9">
        <f>IF(G228&lt;=0,0,$B$5)</f>
        <v>0</v>
      </c>
      <c r="G229" s="8">
        <f>MAX(0,ROUND(G228-E229,2))</f>
        <v>122293.23</v>
      </c>
    </row>
    <row r="230">
      <c r="A230">
        <v>218</v>
      </c>
      <c r="B230" s="7">
        <f>IF(G229&lt;=0,"",EDATE($B$4,A230-1))</f>
        <v>52932</v>
      </c>
      <c r="C230" s="8">
        <f>IF(G229&lt;=0,0,IF(A230&gt;=$B$3*12,ROUND(G229*(1+$B$2/100/12),2),MIN($B$6,ROUND(G229*(1+$B$2/100/12),2))))</f>
        <v>1199.1</v>
      </c>
      <c r="D230" s="8">
        <f>IF(G229&lt;=0,0,ROUND(G229*$B$2/100/12,2))</f>
        <v>611.47</v>
      </c>
      <c r="E230" s="8">
        <f>IF(G229&lt;=0,0,MIN(G229,ROUND(C230-D230+F230,2)))</f>
        <v>587.63</v>
      </c>
      <c r="F230" s="9">
        <f>IF(G229&lt;=0,0,$B$5)</f>
        <v>0</v>
      </c>
      <c r="G230" s="8">
        <f>MAX(0,ROUND(G229-E230,2))</f>
        <v>121705.6</v>
      </c>
    </row>
    <row r="231">
      <c r="A231">
        <v>219</v>
      </c>
      <c r="B231" s="7">
        <f>IF(G230&lt;=0,"",EDATE($B$4,A231-1))</f>
        <v>52963</v>
      </c>
      <c r="C231" s="8">
        <f>IF(G230&lt;=0,0,IF(A231&gt;=$B$3*12,ROUND(G230*(1+$B$2/100/12),2),MIN($B$6,ROUND(G230*(1+$B$2/100/12),2))))</f>
        <v>1199.1</v>
      </c>
      <c r="D231" s="8">
        <f>IF(G230&lt;=0,0,ROUND(G230*$B$2/100/12,2))</f>
        <v>608.53</v>
      </c>
      <c r="E231" s="8">
        <f>IF(G230&lt;=0,0,MIN(G230,ROUND(C231-D231+F231,2)))</f>
        <v>590.57</v>
      </c>
      <c r="F231" s="9">
        <f>IF(G230&lt;=0,0,$B$5)</f>
        <v>0</v>
      </c>
      <c r="G231" s="8">
        <f>MAX(0,ROUND(G230-E231,2))</f>
        <v>121115.03</v>
      </c>
    </row>
    <row r="232">
      <c r="A232">
        <v>220</v>
      </c>
      <c r="B232" s="7">
        <f>IF(G231&lt;=0,"",EDATE($B$4,A232-1))</f>
        <v>52994</v>
      </c>
      <c r="C232" s="8">
        <f>IF(G231&lt;=0,0,IF(A232&gt;=$B$3*12,ROUND(G231*(1+$B$2/100/12),2),MIN($B$6,ROUND(G231*(1+$B$2/100/12),2))))</f>
        <v>1199.1</v>
      </c>
      <c r="D232" s="8">
        <f>IF(G231&lt;=0,0,ROUND(G231*$B$2/100/12,2))</f>
        <v>605.58</v>
      </c>
      <c r="E232" s="8">
        <f>IF(G231&lt;=0,0,MIN(G231,ROUND(C232-D232+F232,2)))</f>
        <v>593.52</v>
      </c>
      <c r="F232" s="9">
        <f>IF(G231&lt;=0,0,$B$5)</f>
        <v>0</v>
      </c>
      <c r="G232" s="8">
        <f>MAX(0,ROUND(G231-E232,2))</f>
        <v>120521.51</v>
      </c>
    </row>
    <row r="233">
      <c r="A233">
        <v>221</v>
      </c>
      <c r="B233" s="7">
        <f>IF(G232&lt;=0,"",EDATE($B$4,A233-1))</f>
        <v>53022</v>
      </c>
      <c r="C233" s="8">
        <f>IF(G232&lt;=0,0,IF(A233&gt;=$B$3*12,ROUND(G232*(1+$B$2/100/12),2),MIN($B$6,ROUND(G232*(1+$B$2/100/12),2))))</f>
        <v>1199.1</v>
      </c>
      <c r="D233" s="8">
        <f>IF(G232&lt;=0,0,ROUND(G232*$B$2/100/12,2))</f>
        <v>602.61</v>
      </c>
      <c r="E233" s="8">
        <f>IF(G232&lt;=0,0,MIN(G232,ROUND(C233-D233+F233,2)))</f>
        <v>596.49</v>
      </c>
      <c r="F233" s="9">
        <f>IF(G232&lt;=0,0,$B$5)</f>
        <v>0</v>
      </c>
      <c r="G233" s="8">
        <f>MAX(0,ROUND(G232-E233,2))</f>
        <v>119925.02</v>
      </c>
    </row>
    <row r="234">
      <c r="A234">
        <v>222</v>
      </c>
      <c r="B234" s="7">
        <f>IF(G233&lt;=0,"",EDATE($B$4,A234-1))</f>
        <v>53053</v>
      </c>
      <c r="C234" s="8">
        <f>IF(G233&lt;=0,0,IF(A234&gt;=$B$3*12,ROUND(G233*(1+$B$2/100/12),2),MIN($B$6,ROUND(G233*(1+$B$2/100/12),2))))</f>
        <v>1199.1</v>
      </c>
      <c r="D234" s="8">
        <f>IF(G233&lt;=0,0,ROUND(G233*$B$2/100/12,2))</f>
        <v>599.63</v>
      </c>
      <c r="E234" s="8">
        <f>IF(G233&lt;=0,0,MIN(G233,ROUND(C234-D234+F234,2)))</f>
        <v>599.47</v>
      </c>
      <c r="F234" s="9">
        <f>IF(G233&lt;=0,0,$B$5)</f>
        <v>0</v>
      </c>
      <c r="G234" s="8">
        <f>MAX(0,ROUND(G233-E234,2))</f>
        <v>119325.55</v>
      </c>
    </row>
    <row r="235">
      <c r="A235">
        <v>223</v>
      </c>
      <c r="B235" s="7">
        <f>IF(G234&lt;=0,"",EDATE($B$4,A235-1))</f>
        <v>53083</v>
      </c>
      <c r="C235" s="8">
        <f>IF(G234&lt;=0,0,IF(A235&gt;=$B$3*12,ROUND(G234*(1+$B$2/100/12),2),MIN($B$6,ROUND(G234*(1+$B$2/100/12),2))))</f>
        <v>1199.1</v>
      </c>
      <c r="D235" s="8">
        <f>IF(G234&lt;=0,0,ROUND(G234*$B$2/100/12,2))</f>
        <v>596.63</v>
      </c>
      <c r="E235" s="8">
        <f>IF(G234&lt;=0,0,MIN(G234,ROUND(C235-D235+F235,2)))</f>
        <v>602.47</v>
      </c>
      <c r="F235" s="9">
        <f>IF(G234&lt;=0,0,$B$5)</f>
        <v>0</v>
      </c>
      <c r="G235" s="8">
        <f>MAX(0,ROUND(G234-E235,2))</f>
        <v>118723.08</v>
      </c>
    </row>
    <row r="236">
      <c r="A236">
        <v>224</v>
      </c>
      <c r="B236" s="7">
        <f>IF(G235&lt;=0,"",EDATE($B$4,A236-1))</f>
        <v>53114</v>
      </c>
      <c r="C236" s="8">
        <f>IF(G235&lt;=0,0,IF(A236&gt;=$B$3*12,ROUND(G235*(1+$B$2/100/12),2),MIN($B$6,ROUND(G235*(1+$B$2/100/12),2))))</f>
        <v>1199.1</v>
      </c>
      <c r="D236" s="8">
        <f>IF(G235&lt;=0,0,ROUND(G235*$B$2/100/12,2))</f>
        <v>593.62</v>
      </c>
      <c r="E236" s="8">
        <f>IF(G235&lt;=0,0,MIN(G235,ROUND(C236-D236+F236,2)))</f>
        <v>605.48</v>
      </c>
      <c r="F236" s="9">
        <f>IF(G235&lt;=0,0,$B$5)</f>
        <v>0</v>
      </c>
      <c r="G236" s="8">
        <f>MAX(0,ROUND(G235-E236,2))</f>
        <v>118117.6</v>
      </c>
    </row>
    <row r="237">
      <c r="A237">
        <v>225</v>
      </c>
      <c r="B237" s="7">
        <f>IF(G236&lt;=0,"",EDATE($B$4,A237-1))</f>
        <v>53144</v>
      </c>
      <c r="C237" s="8">
        <f>IF(G236&lt;=0,0,IF(A237&gt;=$B$3*12,ROUND(G236*(1+$B$2/100/12),2),MIN($B$6,ROUND(G236*(1+$B$2/100/12),2))))</f>
        <v>1199.1</v>
      </c>
      <c r="D237" s="8">
        <f>IF(G236&lt;=0,0,ROUND(G236*$B$2/100/12,2))</f>
        <v>590.59</v>
      </c>
      <c r="E237" s="8">
        <f>IF(G236&lt;=0,0,MIN(G236,ROUND(C237-D237+F237,2)))</f>
        <v>608.51</v>
      </c>
      <c r="F237" s="9">
        <f>IF(G236&lt;=0,0,$B$5)</f>
        <v>0</v>
      </c>
      <c r="G237" s="8">
        <f>MAX(0,ROUND(G236-E237,2))</f>
        <v>117509.09</v>
      </c>
    </row>
    <row r="238">
      <c r="A238">
        <v>226</v>
      </c>
      <c r="B238" s="7">
        <f>IF(G237&lt;=0,"",EDATE($B$4,A238-1))</f>
        <v>53175</v>
      </c>
      <c r="C238" s="8">
        <f>IF(G237&lt;=0,0,IF(A238&gt;=$B$3*12,ROUND(G237*(1+$B$2/100/12),2),MIN($B$6,ROUND(G237*(1+$B$2/100/12),2))))</f>
        <v>1199.1</v>
      </c>
      <c r="D238" s="8">
        <f>IF(G237&lt;=0,0,ROUND(G237*$B$2/100/12,2))</f>
        <v>587.55</v>
      </c>
      <c r="E238" s="8">
        <f>IF(G237&lt;=0,0,MIN(G237,ROUND(C238-D238+F238,2)))</f>
        <v>611.55</v>
      </c>
      <c r="F238" s="9">
        <f>IF(G237&lt;=0,0,$B$5)</f>
        <v>0</v>
      </c>
      <c r="G238" s="8">
        <f>MAX(0,ROUND(G237-E238,2))</f>
        <v>116897.54</v>
      </c>
    </row>
    <row r="239">
      <c r="A239">
        <v>227</v>
      </c>
      <c r="B239" s="7">
        <f>IF(G238&lt;=0,"",EDATE($B$4,A239-1))</f>
        <v>53206</v>
      </c>
      <c r="C239" s="8">
        <f>IF(G238&lt;=0,0,IF(A239&gt;=$B$3*12,ROUND(G238*(1+$B$2/100/12),2),MIN($B$6,ROUND(G238*(1+$B$2/100/12),2))))</f>
        <v>1199.1</v>
      </c>
      <c r="D239" s="8">
        <f>IF(G238&lt;=0,0,ROUND(G238*$B$2/100/12,2))</f>
        <v>584.49</v>
      </c>
      <c r="E239" s="8">
        <f>IF(G238&lt;=0,0,MIN(G238,ROUND(C239-D239+F239,2)))</f>
        <v>614.61</v>
      </c>
      <c r="F239" s="9">
        <f>IF(G238&lt;=0,0,$B$5)</f>
        <v>0</v>
      </c>
      <c r="G239" s="8">
        <f>MAX(0,ROUND(G238-E239,2))</f>
        <v>116282.93</v>
      </c>
    </row>
    <row r="240">
      <c r="A240">
        <v>228</v>
      </c>
      <c r="B240" s="7">
        <f>IF(G239&lt;=0,"",EDATE($B$4,A240-1))</f>
        <v>53236</v>
      </c>
      <c r="C240" s="8">
        <f>IF(G239&lt;=0,0,IF(A240&gt;=$B$3*12,ROUND(G239*(1+$B$2/100/12),2),MIN($B$6,ROUND(G239*(1+$B$2/100/12),2))))</f>
        <v>1199.1</v>
      </c>
      <c r="D240" s="8">
        <f>IF(G239&lt;=0,0,ROUND(G239*$B$2/100/12,2))</f>
        <v>581.41</v>
      </c>
      <c r="E240" s="8">
        <f>IF(G239&lt;=0,0,MIN(G239,ROUND(C240-D240+F240,2)))</f>
        <v>617.69</v>
      </c>
      <c r="F240" s="9">
        <f>IF(G239&lt;=0,0,$B$5)</f>
        <v>0</v>
      </c>
      <c r="G240" s="8">
        <f>MAX(0,ROUND(G239-E240,2))</f>
        <v>115665.24</v>
      </c>
    </row>
    <row r="241">
      <c r="A241">
        <v>229</v>
      </c>
      <c r="B241" s="7">
        <f>IF(G240&lt;=0,"",EDATE($B$4,A241-1))</f>
        <v>53267</v>
      </c>
      <c r="C241" s="8">
        <f>IF(G240&lt;=0,0,IF(A241&gt;=$B$3*12,ROUND(G240*(1+$B$2/100/12),2),MIN($B$6,ROUND(G240*(1+$B$2/100/12),2))))</f>
        <v>1199.1</v>
      </c>
      <c r="D241" s="8">
        <f>IF(G240&lt;=0,0,ROUND(G240*$B$2/100/12,2))</f>
        <v>578.33</v>
      </c>
      <c r="E241" s="8">
        <f>IF(G240&lt;=0,0,MIN(G240,ROUND(C241-D241+F241,2)))</f>
        <v>620.77</v>
      </c>
      <c r="F241" s="9">
        <f>IF(G240&lt;=0,0,$B$5)</f>
        <v>0</v>
      </c>
      <c r="G241" s="8">
        <f>MAX(0,ROUND(G240-E241,2))</f>
        <v>115044.47</v>
      </c>
    </row>
    <row r="242">
      <c r="A242">
        <v>230</v>
      </c>
      <c r="B242" s="7">
        <f>IF(G241&lt;=0,"",EDATE($B$4,A242-1))</f>
        <v>53297</v>
      </c>
      <c r="C242" s="8">
        <f>IF(G241&lt;=0,0,IF(A242&gt;=$B$3*12,ROUND(G241*(1+$B$2/100/12),2),MIN($B$6,ROUND(G241*(1+$B$2/100/12),2))))</f>
        <v>1199.1</v>
      </c>
      <c r="D242" s="8">
        <f>IF(G241&lt;=0,0,ROUND(G241*$B$2/100/12,2))</f>
        <v>575.22</v>
      </c>
      <c r="E242" s="8">
        <f>IF(G241&lt;=0,0,MIN(G241,ROUND(C242-D242+F242,2)))</f>
        <v>623.88</v>
      </c>
      <c r="F242" s="9">
        <f>IF(G241&lt;=0,0,$B$5)</f>
        <v>0</v>
      </c>
      <c r="G242" s="8">
        <f>MAX(0,ROUND(G241-E242,2))</f>
        <v>114420.59</v>
      </c>
    </row>
    <row r="243">
      <c r="A243">
        <v>231</v>
      </c>
      <c r="B243" s="7">
        <f>IF(G242&lt;=0,"",EDATE($B$4,A243-1))</f>
        <v>53328</v>
      </c>
      <c r="C243" s="8">
        <f>IF(G242&lt;=0,0,IF(A243&gt;=$B$3*12,ROUND(G242*(1+$B$2/100/12),2),MIN($B$6,ROUND(G242*(1+$B$2/100/12),2))))</f>
        <v>1199.1</v>
      </c>
      <c r="D243" s="8">
        <f>IF(G242&lt;=0,0,ROUND(G242*$B$2/100/12,2))</f>
        <v>572.1</v>
      </c>
      <c r="E243" s="8">
        <f>IF(G242&lt;=0,0,MIN(G242,ROUND(C243-D243+F243,2)))</f>
        <v>627</v>
      </c>
      <c r="F243" s="9">
        <f>IF(G242&lt;=0,0,$B$5)</f>
        <v>0</v>
      </c>
      <c r="G243" s="8">
        <f>MAX(0,ROUND(G242-E243,2))</f>
        <v>113793.59</v>
      </c>
    </row>
    <row r="244">
      <c r="A244">
        <v>232</v>
      </c>
      <c r="B244" s="7">
        <f>IF(G243&lt;=0,"",EDATE($B$4,A244-1))</f>
        <v>53359</v>
      </c>
      <c r="C244" s="8">
        <f>IF(G243&lt;=0,0,IF(A244&gt;=$B$3*12,ROUND(G243*(1+$B$2/100/12),2),MIN($B$6,ROUND(G243*(1+$B$2/100/12),2))))</f>
        <v>1199.1</v>
      </c>
      <c r="D244" s="8">
        <f>IF(G243&lt;=0,0,ROUND(G243*$B$2/100/12,2))</f>
        <v>568.97</v>
      </c>
      <c r="E244" s="8">
        <f>IF(G243&lt;=0,0,MIN(G243,ROUND(C244-D244+F244,2)))</f>
        <v>630.13</v>
      </c>
      <c r="F244" s="9">
        <f>IF(G243&lt;=0,0,$B$5)</f>
        <v>0</v>
      </c>
      <c r="G244" s="8">
        <f>MAX(0,ROUND(G243-E244,2))</f>
        <v>113163.46</v>
      </c>
    </row>
    <row r="245">
      <c r="A245">
        <v>233</v>
      </c>
      <c r="B245" s="7">
        <f>IF(G244&lt;=0,"",EDATE($B$4,A245-1))</f>
        <v>53387</v>
      </c>
      <c r="C245" s="8">
        <f>IF(G244&lt;=0,0,IF(A245&gt;=$B$3*12,ROUND(G244*(1+$B$2/100/12),2),MIN($B$6,ROUND(G244*(1+$B$2/100/12),2))))</f>
        <v>1199.1</v>
      </c>
      <c r="D245" s="8">
        <f>IF(G244&lt;=0,0,ROUND(G244*$B$2/100/12,2))</f>
        <v>565.82</v>
      </c>
      <c r="E245" s="8">
        <f>IF(G244&lt;=0,0,MIN(G244,ROUND(C245-D245+F245,2)))</f>
        <v>633.28</v>
      </c>
      <c r="F245" s="9">
        <f>IF(G244&lt;=0,0,$B$5)</f>
        <v>0</v>
      </c>
      <c r="G245" s="8">
        <f>MAX(0,ROUND(G244-E245,2))</f>
        <v>112530.18</v>
      </c>
    </row>
    <row r="246">
      <c r="A246">
        <v>234</v>
      </c>
      <c r="B246" s="7">
        <f>IF(G245&lt;=0,"",EDATE($B$4,A246-1))</f>
        <v>53418</v>
      </c>
      <c r="C246" s="8">
        <f>IF(G245&lt;=0,0,IF(A246&gt;=$B$3*12,ROUND(G245*(1+$B$2/100/12),2),MIN($B$6,ROUND(G245*(1+$B$2/100/12),2))))</f>
        <v>1199.1</v>
      </c>
      <c r="D246" s="8">
        <f>IF(G245&lt;=0,0,ROUND(G245*$B$2/100/12,2))</f>
        <v>562.65</v>
      </c>
      <c r="E246" s="8">
        <f>IF(G245&lt;=0,0,MIN(G245,ROUND(C246-D246+F246,2)))</f>
        <v>636.45</v>
      </c>
      <c r="F246" s="9">
        <f>IF(G245&lt;=0,0,$B$5)</f>
        <v>0</v>
      </c>
      <c r="G246" s="8">
        <f>MAX(0,ROUND(G245-E246,2))</f>
        <v>111893.73</v>
      </c>
    </row>
    <row r="247">
      <c r="A247">
        <v>235</v>
      </c>
      <c r="B247" s="7">
        <f>IF(G246&lt;=0,"",EDATE($B$4,A247-1))</f>
        <v>53448</v>
      </c>
      <c r="C247" s="8">
        <f>IF(G246&lt;=0,0,IF(A247&gt;=$B$3*12,ROUND(G246*(1+$B$2/100/12),2),MIN($B$6,ROUND(G246*(1+$B$2/100/12),2))))</f>
        <v>1199.1</v>
      </c>
      <c r="D247" s="8">
        <f>IF(G246&lt;=0,0,ROUND(G246*$B$2/100/12,2))</f>
        <v>559.47</v>
      </c>
      <c r="E247" s="8">
        <f>IF(G246&lt;=0,0,MIN(G246,ROUND(C247-D247+F247,2)))</f>
        <v>639.63</v>
      </c>
      <c r="F247" s="9">
        <f>IF(G246&lt;=0,0,$B$5)</f>
        <v>0</v>
      </c>
      <c r="G247" s="8">
        <f>MAX(0,ROUND(G246-E247,2))</f>
        <v>111254.1</v>
      </c>
    </row>
    <row r="248">
      <c r="A248">
        <v>236</v>
      </c>
      <c r="B248" s="7">
        <f>IF(G247&lt;=0,"",EDATE($B$4,A248-1))</f>
        <v>53479</v>
      </c>
      <c r="C248" s="8">
        <f>IF(G247&lt;=0,0,IF(A248&gt;=$B$3*12,ROUND(G247*(1+$B$2/100/12),2),MIN($B$6,ROUND(G247*(1+$B$2/100/12),2))))</f>
        <v>1199.1</v>
      </c>
      <c r="D248" s="8">
        <f>IF(G247&lt;=0,0,ROUND(G247*$B$2/100/12,2))</f>
        <v>556.27</v>
      </c>
      <c r="E248" s="8">
        <f>IF(G247&lt;=0,0,MIN(G247,ROUND(C248-D248+F248,2)))</f>
        <v>642.83</v>
      </c>
      <c r="F248" s="9">
        <f>IF(G247&lt;=0,0,$B$5)</f>
        <v>0</v>
      </c>
      <c r="G248" s="8">
        <f>MAX(0,ROUND(G247-E248,2))</f>
        <v>110611.27</v>
      </c>
    </row>
    <row r="249">
      <c r="A249">
        <v>237</v>
      </c>
      <c r="B249" s="7">
        <f>IF(G248&lt;=0,"",EDATE($B$4,A249-1))</f>
        <v>53509</v>
      </c>
      <c r="C249" s="8">
        <f>IF(G248&lt;=0,0,IF(A249&gt;=$B$3*12,ROUND(G248*(1+$B$2/100/12),2),MIN($B$6,ROUND(G248*(1+$B$2/100/12),2))))</f>
        <v>1199.1</v>
      </c>
      <c r="D249" s="8">
        <f>IF(G248&lt;=0,0,ROUND(G248*$B$2/100/12,2))</f>
        <v>553.06</v>
      </c>
      <c r="E249" s="8">
        <f>IF(G248&lt;=0,0,MIN(G248,ROUND(C249-D249+F249,2)))</f>
        <v>646.04</v>
      </c>
      <c r="F249" s="9">
        <f>IF(G248&lt;=0,0,$B$5)</f>
        <v>0</v>
      </c>
      <c r="G249" s="8">
        <f>MAX(0,ROUND(G248-E249,2))</f>
        <v>109965.23</v>
      </c>
    </row>
    <row r="250">
      <c r="A250">
        <v>238</v>
      </c>
      <c r="B250" s="7">
        <f>IF(G249&lt;=0,"",EDATE($B$4,A250-1))</f>
        <v>53540</v>
      </c>
      <c r="C250" s="8">
        <f>IF(G249&lt;=0,0,IF(A250&gt;=$B$3*12,ROUND(G249*(1+$B$2/100/12),2),MIN($B$6,ROUND(G249*(1+$B$2/100/12),2))))</f>
        <v>1199.1</v>
      </c>
      <c r="D250" s="8">
        <f>IF(G249&lt;=0,0,ROUND(G249*$B$2/100/12,2))</f>
        <v>549.83</v>
      </c>
      <c r="E250" s="8">
        <f>IF(G249&lt;=0,0,MIN(G249,ROUND(C250-D250+F250,2)))</f>
        <v>649.27</v>
      </c>
      <c r="F250" s="9">
        <f>IF(G249&lt;=0,0,$B$5)</f>
        <v>0</v>
      </c>
      <c r="G250" s="8">
        <f>MAX(0,ROUND(G249-E250,2))</f>
        <v>109315.96</v>
      </c>
    </row>
    <row r="251">
      <c r="A251">
        <v>239</v>
      </c>
      <c r="B251" s="7">
        <f>IF(G250&lt;=0,"",EDATE($B$4,A251-1))</f>
        <v>53571</v>
      </c>
      <c r="C251" s="8">
        <f>IF(G250&lt;=0,0,IF(A251&gt;=$B$3*12,ROUND(G250*(1+$B$2/100/12),2),MIN($B$6,ROUND(G250*(1+$B$2/100/12),2))))</f>
        <v>1199.1</v>
      </c>
      <c r="D251" s="8">
        <f>IF(G250&lt;=0,0,ROUND(G250*$B$2/100/12,2))</f>
        <v>546.58</v>
      </c>
      <c r="E251" s="8">
        <f>IF(G250&lt;=0,0,MIN(G250,ROUND(C251-D251+F251,2)))</f>
        <v>652.52</v>
      </c>
      <c r="F251" s="9">
        <f>IF(G250&lt;=0,0,$B$5)</f>
        <v>0</v>
      </c>
      <c r="G251" s="8">
        <f>MAX(0,ROUND(G250-E251,2))</f>
        <v>108663.44</v>
      </c>
    </row>
    <row r="252">
      <c r="A252">
        <v>240</v>
      </c>
      <c r="B252" s="7">
        <f>IF(G251&lt;=0,"",EDATE($B$4,A252-1))</f>
        <v>53601</v>
      </c>
      <c r="C252" s="8">
        <f>IF(G251&lt;=0,0,IF(A252&gt;=$B$3*12,ROUND(G251*(1+$B$2/100/12),2),MIN($B$6,ROUND(G251*(1+$B$2/100/12),2))))</f>
        <v>1199.1</v>
      </c>
      <c r="D252" s="8">
        <f>IF(G251&lt;=0,0,ROUND(G251*$B$2/100/12,2))</f>
        <v>543.32</v>
      </c>
      <c r="E252" s="8">
        <f>IF(G251&lt;=0,0,MIN(G251,ROUND(C252-D252+F252,2)))</f>
        <v>655.78</v>
      </c>
      <c r="F252" s="9">
        <f>IF(G251&lt;=0,0,$B$5)</f>
        <v>0</v>
      </c>
      <c r="G252" s="8">
        <f>MAX(0,ROUND(G251-E252,2))</f>
        <v>108007.66</v>
      </c>
    </row>
    <row r="253">
      <c r="A253">
        <v>241</v>
      </c>
      <c r="B253" s="7">
        <f>IF(G252&lt;=0,"",EDATE($B$4,A253-1))</f>
        <v>53632</v>
      </c>
      <c r="C253" s="8">
        <f>IF(G252&lt;=0,0,IF(A253&gt;=$B$3*12,ROUND(G252*(1+$B$2/100/12),2),MIN($B$6,ROUND(G252*(1+$B$2/100/12),2))))</f>
        <v>1199.1</v>
      </c>
      <c r="D253" s="8">
        <f>IF(G252&lt;=0,0,ROUND(G252*$B$2/100/12,2))</f>
        <v>540.04</v>
      </c>
      <c r="E253" s="8">
        <f>IF(G252&lt;=0,0,MIN(G252,ROUND(C253-D253+F253,2)))</f>
        <v>659.06</v>
      </c>
      <c r="F253" s="9">
        <f>IF(G252&lt;=0,0,$B$5)</f>
        <v>0</v>
      </c>
      <c r="G253" s="8">
        <f>MAX(0,ROUND(G252-E253,2))</f>
        <v>107348.6</v>
      </c>
    </row>
    <row r="254">
      <c r="A254">
        <v>242</v>
      </c>
      <c r="B254" s="7">
        <f>IF(G253&lt;=0,"",EDATE($B$4,A254-1))</f>
        <v>53662</v>
      </c>
      <c r="C254" s="8">
        <f>IF(G253&lt;=0,0,IF(A254&gt;=$B$3*12,ROUND(G253*(1+$B$2/100/12),2),MIN($B$6,ROUND(G253*(1+$B$2/100/12),2))))</f>
        <v>1199.1</v>
      </c>
      <c r="D254" s="8">
        <f>IF(G253&lt;=0,0,ROUND(G253*$B$2/100/12,2))</f>
        <v>536.74</v>
      </c>
      <c r="E254" s="8">
        <f>IF(G253&lt;=0,0,MIN(G253,ROUND(C254-D254+F254,2)))</f>
        <v>662.36</v>
      </c>
      <c r="F254" s="9">
        <f>IF(G253&lt;=0,0,$B$5)</f>
        <v>0</v>
      </c>
      <c r="G254" s="8">
        <f>MAX(0,ROUND(G253-E254,2))</f>
        <v>106686.24</v>
      </c>
    </row>
    <row r="255">
      <c r="A255">
        <v>243</v>
      </c>
      <c r="B255" s="7">
        <f>IF(G254&lt;=0,"",EDATE($B$4,A255-1))</f>
        <v>53693</v>
      </c>
      <c r="C255" s="8">
        <f>IF(G254&lt;=0,0,IF(A255&gt;=$B$3*12,ROUND(G254*(1+$B$2/100/12),2),MIN($B$6,ROUND(G254*(1+$B$2/100/12),2))))</f>
        <v>1199.1</v>
      </c>
      <c r="D255" s="8">
        <f>IF(G254&lt;=0,0,ROUND(G254*$B$2/100/12,2))</f>
        <v>533.43</v>
      </c>
      <c r="E255" s="8">
        <f>IF(G254&lt;=0,0,MIN(G254,ROUND(C255-D255+F255,2)))</f>
        <v>665.67</v>
      </c>
      <c r="F255" s="9">
        <f>IF(G254&lt;=0,0,$B$5)</f>
        <v>0</v>
      </c>
      <c r="G255" s="8">
        <f>MAX(0,ROUND(G254-E255,2))</f>
        <v>106020.57</v>
      </c>
    </row>
    <row r="256">
      <c r="A256">
        <v>244</v>
      </c>
      <c r="B256" s="7">
        <f>IF(G255&lt;=0,"",EDATE($B$4,A256-1))</f>
        <v>53724</v>
      </c>
      <c r="C256" s="8">
        <f>IF(G255&lt;=0,0,IF(A256&gt;=$B$3*12,ROUND(G255*(1+$B$2/100/12),2),MIN($B$6,ROUND(G255*(1+$B$2/100/12),2))))</f>
        <v>1199.1</v>
      </c>
      <c r="D256" s="8">
        <f>IF(G255&lt;=0,0,ROUND(G255*$B$2/100/12,2))</f>
        <v>530.1</v>
      </c>
      <c r="E256" s="8">
        <f>IF(G255&lt;=0,0,MIN(G255,ROUND(C256-D256+F256,2)))</f>
        <v>669</v>
      </c>
      <c r="F256" s="9">
        <f>IF(G255&lt;=0,0,$B$5)</f>
        <v>0</v>
      </c>
      <c r="G256" s="8">
        <f>MAX(0,ROUND(G255-E256,2))</f>
        <v>105351.57</v>
      </c>
    </row>
    <row r="257">
      <c r="A257">
        <v>245</v>
      </c>
      <c r="B257" s="7">
        <f>IF(G256&lt;=0,"",EDATE($B$4,A257-1))</f>
        <v>53752</v>
      </c>
      <c r="C257" s="8">
        <f>IF(G256&lt;=0,0,IF(A257&gt;=$B$3*12,ROUND(G256*(1+$B$2/100/12),2),MIN($B$6,ROUND(G256*(1+$B$2/100/12),2))))</f>
        <v>1199.1</v>
      </c>
      <c r="D257" s="8">
        <f>IF(G256&lt;=0,0,ROUND(G256*$B$2/100/12,2))</f>
        <v>526.76</v>
      </c>
      <c r="E257" s="8">
        <f>IF(G256&lt;=0,0,MIN(G256,ROUND(C257-D257+F257,2)))</f>
        <v>672.34</v>
      </c>
      <c r="F257" s="9">
        <f>IF(G256&lt;=0,0,$B$5)</f>
        <v>0</v>
      </c>
      <c r="G257" s="8">
        <f>MAX(0,ROUND(G256-E257,2))</f>
        <v>104679.23</v>
      </c>
    </row>
    <row r="258">
      <c r="A258">
        <v>246</v>
      </c>
      <c r="B258" s="7">
        <f>IF(G257&lt;=0,"",EDATE($B$4,A258-1))</f>
        <v>53783</v>
      </c>
      <c r="C258" s="8">
        <f>IF(G257&lt;=0,0,IF(A258&gt;=$B$3*12,ROUND(G257*(1+$B$2/100/12),2),MIN($B$6,ROUND(G257*(1+$B$2/100/12),2))))</f>
        <v>1199.1</v>
      </c>
      <c r="D258" s="8">
        <f>IF(G257&lt;=0,0,ROUND(G257*$B$2/100/12,2))</f>
        <v>523.4</v>
      </c>
      <c r="E258" s="8">
        <f>IF(G257&lt;=0,0,MIN(G257,ROUND(C258-D258+F258,2)))</f>
        <v>675.7</v>
      </c>
      <c r="F258" s="9">
        <f>IF(G257&lt;=0,0,$B$5)</f>
        <v>0</v>
      </c>
      <c r="G258" s="8">
        <f>MAX(0,ROUND(G257-E258,2))</f>
        <v>104003.53</v>
      </c>
    </row>
    <row r="259">
      <c r="A259">
        <v>247</v>
      </c>
      <c r="B259" s="7">
        <f>IF(G258&lt;=0,"",EDATE($B$4,A259-1))</f>
        <v>53813</v>
      </c>
      <c r="C259" s="8">
        <f>IF(G258&lt;=0,0,IF(A259&gt;=$B$3*12,ROUND(G258*(1+$B$2/100/12),2),MIN($B$6,ROUND(G258*(1+$B$2/100/12),2))))</f>
        <v>1199.1</v>
      </c>
      <c r="D259" s="8">
        <f>IF(G258&lt;=0,0,ROUND(G258*$B$2/100/12,2))</f>
        <v>520.02</v>
      </c>
      <c r="E259" s="8">
        <f>IF(G258&lt;=0,0,MIN(G258,ROUND(C259-D259+F259,2)))</f>
        <v>679.08</v>
      </c>
      <c r="F259" s="9">
        <f>IF(G258&lt;=0,0,$B$5)</f>
        <v>0</v>
      </c>
      <c r="G259" s="8">
        <f>MAX(0,ROUND(G258-E259,2))</f>
        <v>103324.45</v>
      </c>
    </row>
    <row r="260">
      <c r="A260">
        <v>248</v>
      </c>
      <c r="B260" s="7">
        <f>IF(G259&lt;=0,"",EDATE($B$4,A260-1))</f>
        <v>53844</v>
      </c>
      <c r="C260" s="8">
        <f>IF(G259&lt;=0,0,IF(A260&gt;=$B$3*12,ROUND(G259*(1+$B$2/100/12),2),MIN($B$6,ROUND(G259*(1+$B$2/100/12),2))))</f>
        <v>1199.1</v>
      </c>
      <c r="D260" s="8">
        <f>IF(G259&lt;=0,0,ROUND(G259*$B$2/100/12,2))</f>
        <v>516.62</v>
      </c>
      <c r="E260" s="8">
        <f>IF(G259&lt;=0,0,MIN(G259,ROUND(C260-D260+F260,2)))</f>
        <v>682.48</v>
      </c>
      <c r="F260" s="9">
        <f>IF(G259&lt;=0,0,$B$5)</f>
        <v>0</v>
      </c>
      <c r="G260" s="8">
        <f>MAX(0,ROUND(G259-E260,2))</f>
        <v>102641.97</v>
      </c>
    </row>
    <row r="261">
      <c r="A261">
        <v>249</v>
      </c>
      <c r="B261" s="7">
        <f>IF(G260&lt;=0,"",EDATE($B$4,A261-1))</f>
        <v>53874</v>
      </c>
      <c r="C261" s="8">
        <f>IF(G260&lt;=0,0,IF(A261&gt;=$B$3*12,ROUND(G260*(1+$B$2/100/12),2),MIN($B$6,ROUND(G260*(1+$B$2/100/12),2))))</f>
        <v>1199.1</v>
      </c>
      <c r="D261" s="8">
        <f>IF(G260&lt;=0,0,ROUND(G260*$B$2/100/12,2))</f>
        <v>513.21</v>
      </c>
      <c r="E261" s="8">
        <f>IF(G260&lt;=0,0,MIN(G260,ROUND(C261-D261+F261,2)))</f>
        <v>685.89</v>
      </c>
      <c r="F261" s="9">
        <f>IF(G260&lt;=0,0,$B$5)</f>
        <v>0</v>
      </c>
      <c r="G261" s="8">
        <f>MAX(0,ROUND(G260-E261,2))</f>
        <v>101956.08</v>
      </c>
    </row>
    <row r="262">
      <c r="A262">
        <v>250</v>
      </c>
      <c r="B262" s="7">
        <f>IF(G261&lt;=0,"",EDATE($B$4,A262-1))</f>
        <v>53905</v>
      </c>
      <c r="C262" s="8">
        <f>IF(G261&lt;=0,0,IF(A262&gt;=$B$3*12,ROUND(G261*(1+$B$2/100/12),2),MIN($B$6,ROUND(G261*(1+$B$2/100/12),2))))</f>
        <v>1199.1</v>
      </c>
      <c r="D262" s="8">
        <f>IF(G261&lt;=0,0,ROUND(G261*$B$2/100/12,2))</f>
        <v>509.78</v>
      </c>
      <c r="E262" s="8">
        <f>IF(G261&lt;=0,0,MIN(G261,ROUND(C262-D262+F262,2)))</f>
        <v>689.32</v>
      </c>
      <c r="F262" s="9">
        <f>IF(G261&lt;=0,0,$B$5)</f>
        <v>0</v>
      </c>
      <c r="G262" s="8">
        <f>MAX(0,ROUND(G261-E262,2))</f>
        <v>101266.76</v>
      </c>
    </row>
    <row r="263">
      <c r="A263">
        <v>251</v>
      </c>
      <c r="B263" s="7">
        <f>IF(G262&lt;=0,"",EDATE($B$4,A263-1))</f>
        <v>53936</v>
      </c>
      <c r="C263" s="8">
        <f>IF(G262&lt;=0,0,IF(A263&gt;=$B$3*12,ROUND(G262*(1+$B$2/100/12),2),MIN($B$6,ROUND(G262*(1+$B$2/100/12),2))))</f>
        <v>1199.1</v>
      </c>
      <c r="D263" s="8">
        <f>IF(G262&lt;=0,0,ROUND(G262*$B$2/100/12,2))</f>
        <v>506.33</v>
      </c>
      <c r="E263" s="8">
        <f>IF(G262&lt;=0,0,MIN(G262,ROUND(C263-D263+F263,2)))</f>
        <v>692.77</v>
      </c>
      <c r="F263" s="9">
        <f>IF(G262&lt;=0,0,$B$5)</f>
        <v>0</v>
      </c>
      <c r="G263" s="8">
        <f>MAX(0,ROUND(G262-E263,2))</f>
        <v>100573.99</v>
      </c>
    </row>
    <row r="264">
      <c r="A264">
        <v>252</v>
      </c>
      <c r="B264" s="7">
        <f>IF(G263&lt;=0,"",EDATE($B$4,A264-1))</f>
        <v>53966</v>
      </c>
      <c r="C264" s="8">
        <f>IF(G263&lt;=0,0,IF(A264&gt;=$B$3*12,ROUND(G263*(1+$B$2/100/12),2),MIN($B$6,ROUND(G263*(1+$B$2/100/12),2))))</f>
        <v>1199.1</v>
      </c>
      <c r="D264" s="8">
        <f>IF(G263&lt;=0,0,ROUND(G263*$B$2/100/12,2))</f>
        <v>502.87</v>
      </c>
      <c r="E264" s="8">
        <f>IF(G263&lt;=0,0,MIN(G263,ROUND(C264-D264+F264,2)))</f>
        <v>696.23</v>
      </c>
      <c r="F264" s="9">
        <f>IF(G263&lt;=0,0,$B$5)</f>
        <v>0</v>
      </c>
      <c r="G264" s="8">
        <f>MAX(0,ROUND(G263-E264,2))</f>
        <v>99877.76</v>
      </c>
    </row>
    <row r="265">
      <c r="A265">
        <v>253</v>
      </c>
      <c r="B265" s="7">
        <f>IF(G264&lt;=0,"",EDATE($B$4,A265-1))</f>
        <v>53997</v>
      </c>
      <c r="C265" s="8">
        <f>IF(G264&lt;=0,0,IF(A265&gt;=$B$3*12,ROUND(G264*(1+$B$2/100/12),2),MIN($B$6,ROUND(G264*(1+$B$2/100/12),2))))</f>
        <v>1199.1</v>
      </c>
      <c r="D265" s="8">
        <f>IF(G264&lt;=0,0,ROUND(G264*$B$2/100/12,2))</f>
        <v>499.39</v>
      </c>
      <c r="E265" s="8">
        <f>IF(G264&lt;=0,0,MIN(G264,ROUND(C265-D265+F265,2)))</f>
        <v>699.71</v>
      </c>
      <c r="F265" s="9">
        <f>IF(G264&lt;=0,0,$B$5)</f>
        <v>0</v>
      </c>
      <c r="G265" s="8">
        <f>MAX(0,ROUND(G264-E265,2))</f>
        <v>99178.05</v>
      </c>
    </row>
    <row r="266">
      <c r="A266">
        <v>254</v>
      </c>
      <c r="B266" s="7">
        <f>IF(G265&lt;=0,"",EDATE($B$4,A266-1))</f>
        <v>54027</v>
      </c>
      <c r="C266" s="8">
        <f>IF(G265&lt;=0,0,IF(A266&gt;=$B$3*12,ROUND(G265*(1+$B$2/100/12),2),MIN($B$6,ROUND(G265*(1+$B$2/100/12),2))))</f>
        <v>1199.1</v>
      </c>
      <c r="D266" s="8">
        <f>IF(G265&lt;=0,0,ROUND(G265*$B$2/100/12,2))</f>
        <v>495.89</v>
      </c>
      <c r="E266" s="8">
        <f>IF(G265&lt;=0,0,MIN(G265,ROUND(C266-D266+F266,2)))</f>
        <v>703.21</v>
      </c>
      <c r="F266" s="9">
        <f>IF(G265&lt;=0,0,$B$5)</f>
        <v>0</v>
      </c>
      <c r="G266" s="8">
        <f>MAX(0,ROUND(G265-E266,2))</f>
        <v>98474.84</v>
      </c>
    </row>
    <row r="267">
      <c r="A267">
        <v>255</v>
      </c>
      <c r="B267" s="7">
        <f>IF(G266&lt;=0,"",EDATE($B$4,A267-1))</f>
        <v>54058</v>
      </c>
      <c r="C267" s="8">
        <f>IF(G266&lt;=0,0,IF(A267&gt;=$B$3*12,ROUND(G266*(1+$B$2/100/12),2),MIN($B$6,ROUND(G266*(1+$B$2/100/12),2))))</f>
        <v>1199.1</v>
      </c>
      <c r="D267" s="8">
        <f>IF(G266&lt;=0,0,ROUND(G266*$B$2/100/12,2))</f>
        <v>492.37</v>
      </c>
      <c r="E267" s="8">
        <f>IF(G266&lt;=0,0,MIN(G266,ROUND(C267-D267+F267,2)))</f>
        <v>706.73</v>
      </c>
      <c r="F267" s="9">
        <f>IF(G266&lt;=0,0,$B$5)</f>
        <v>0</v>
      </c>
      <c r="G267" s="8">
        <f>MAX(0,ROUND(G266-E267,2))</f>
        <v>97768.11</v>
      </c>
    </row>
    <row r="268">
      <c r="A268">
        <v>256</v>
      </c>
      <c r="B268" s="7">
        <f>IF(G267&lt;=0,"",EDATE($B$4,A268-1))</f>
        <v>54089</v>
      </c>
      <c r="C268" s="8">
        <f>IF(G267&lt;=0,0,IF(A268&gt;=$B$3*12,ROUND(G267*(1+$B$2/100/12),2),MIN($B$6,ROUND(G267*(1+$B$2/100/12),2))))</f>
        <v>1199.1</v>
      </c>
      <c r="D268" s="8">
        <f>IF(G267&lt;=0,0,ROUND(G267*$B$2/100/12,2))</f>
        <v>488.84</v>
      </c>
      <c r="E268" s="8">
        <f>IF(G267&lt;=0,0,MIN(G267,ROUND(C268-D268+F268,2)))</f>
        <v>710.26</v>
      </c>
      <c r="F268" s="9">
        <f>IF(G267&lt;=0,0,$B$5)</f>
        <v>0</v>
      </c>
      <c r="G268" s="8">
        <f>MAX(0,ROUND(G267-E268,2))</f>
        <v>97057.85</v>
      </c>
    </row>
    <row r="269">
      <c r="A269">
        <v>257</v>
      </c>
      <c r="B269" s="7">
        <f>IF(G268&lt;=0,"",EDATE($B$4,A269-1))</f>
        <v>54118</v>
      </c>
      <c r="C269" s="8">
        <f>IF(G268&lt;=0,0,IF(A269&gt;=$B$3*12,ROUND(G268*(1+$B$2/100/12),2),MIN($B$6,ROUND(G268*(1+$B$2/100/12),2))))</f>
        <v>1199.1</v>
      </c>
      <c r="D269" s="8">
        <f>IF(G268&lt;=0,0,ROUND(G268*$B$2/100/12,2))</f>
        <v>485.29</v>
      </c>
      <c r="E269" s="8">
        <f>IF(G268&lt;=0,0,MIN(G268,ROUND(C269-D269+F269,2)))</f>
        <v>713.81</v>
      </c>
      <c r="F269" s="9">
        <f>IF(G268&lt;=0,0,$B$5)</f>
        <v>0</v>
      </c>
      <c r="G269" s="8">
        <f>MAX(0,ROUND(G268-E269,2))</f>
        <v>96344.04</v>
      </c>
    </row>
    <row r="270">
      <c r="A270">
        <v>258</v>
      </c>
      <c r="B270" s="7">
        <f>IF(G269&lt;=0,"",EDATE($B$4,A270-1))</f>
        <v>54149</v>
      </c>
      <c r="C270" s="8">
        <f>IF(G269&lt;=0,0,IF(A270&gt;=$B$3*12,ROUND(G269*(1+$B$2/100/12),2),MIN($B$6,ROUND(G269*(1+$B$2/100/12),2))))</f>
        <v>1199.1</v>
      </c>
      <c r="D270" s="8">
        <f>IF(G269&lt;=0,0,ROUND(G269*$B$2/100/12,2))</f>
        <v>481.72</v>
      </c>
      <c r="E270" s="8">
        <f>IF(G269&lt;=0,0,MIN(G269,ROUND(C270-D270+F270,2)))</f>
        <v>717.38</v>
      </c>
      <c r="F270" s="9">
        <f>IF(G269&lt;=0,0,$B$5)</f>
        <v>0</v>
      </c>
      <c r="G270" s="8">
        <f>MAX(0,ROUND(G269-E270,2))</f>
        <v>95626.66</v>
      </c>
    </row>
    <row r="271">
      <c r="A271">
        <v>259</v>
      </c>
      <c r="B271" s="7">
        <f>IF(G270&lt;=0,"",EDATE($B$4,A271-1))</f>
        <v>54179</v>
      </c>
      <c r="C271" s="8">
        <f>IF(G270&lt;=0,0,IF(A271&gt;=$B$3*12,ROUND(G270*(1+$B$2/100/12),2),MIN($B$6,ROUND(G270*(1+$B$2/100/12),2))))</f>
        <v>1199.1</v>
      </c>
      <c r="D271" s="8">
        <f>IF(G270&lt;=0,0,ROUND(G270*$B$2/100/12,2))</f>
        <v>478.13</v>
      </c>
      <c r="E271" s="8">
        <f>IF(G270&lt;=0,0,MIN(G270,ROUND(C271-D271+F271,2)))</f>
        <v>720.97</v>
      </c>
      <c r="F271" s="9">
        <f>IF(G270&lt;=0,0,$B$5)</f>
        <v>0</v>
      </c>
      <c r="G271" s="8">
        <f>MAX(0,ROUND(G270-E271,2))</f>
        <v>94905.69</v>
      </c>
    </row>
    <row r="272">
      <c r="A272">
        <v>260</v>
      </c>
      <c r="B272" s="7">
        <f>IF(G271&lt;=0,"",EDATE($B$4,A272-1))</f>
        <v>54210</v>
      </c>
      <c r="C272" s="8">
        <f>IF(G271&lt;=0,0,IF(A272&gt;=$B$3*12,ROUND(G271*(1+$B$2/100/12),2),MIN($B$6,ROUND(G271*(1+$B$2/100/12),2))))</f>
        <v>1199.1</v>
      </c>
      <c r="D272" s="8">
        <f>IF(G271&lt;=0,0,ROUND(G271*$B$2/100/12,2))</f>
        <v>474.53</v>
      </c>
      <c r="E272" s="8">
        <f>IF(G271&lt;=0,0,MIN(G271,ROUND(C272-D272+F272,2)))</f>
        <v>724.57</v>
      </c>
      <c r="F272" s="9">
        <f>IF(G271&lt;=0,0,$B$5)</f>
        <v>0</v>
      </c>
      <c r="G272" s="8">
        <f>MAX(0,ROUND(G271-E272,2))</f>
        <v>94181.12</v>
      </c>
    </row>
    <row r="273">
      <c r="A273">
        <v>261</v>
      </c>
      <c r="B273" s="7">
        <f>IF(G272&lt;=0,"",EDATE($B$4,A273-1))</f>
        <v>54240</v>
      </c>
      <c r="C273" s="8">
        <f>IF(G272&lt;=0,0,IF(A273&gt;=$B$3*12,ROUND(G272*(1+$B$2/100/12),2),MIN($B$6,ROUND(G272*(1+$B$2/100/12),2))))</f>
        <v>1199.1</v>
      </c>
      <c r="D273" s="8">
        <f>IF(G272&lt;=0,0,ROUND(G272*$B$2/100/12,2))</f>
        <v>470.91</v>
      </c>
      <c r="E273" s="8">
        <f>IF(G272&lt;=0,0,MIN(G272,ROUND(C273-D273+F273,2)))</f>
        <v>728.19</v>
      </c>
      <c r="F273" s="9">
        <f>IF(G272&lt;=0,0,$B$5)</f>
        <v>0</v>
      </c>
      <c r="G273" s="8">
        <f>MAX(0,ROUND(G272-E273,2))</f>
        <v>93452.93</v>
      </c>
    </row>
    <row r="274">
      <c r="A274">
        <v>262</v>
      </c>
      <c r="B274" s="7">
        <f>IF(G273&lt;=0,"",EDATE($B$4,A274-1))</f>
        <v>54271</v>
      </c>
      <c r="C274" s="8">
        <f>IF(G273&lt;=0,0,IF(A274&gt;=$B$3*12,ROUND(G273*(1+$B$2/100/12),2),MIN($B$6,ROUND(G273*(1+$B$2/100/12),2))))</f>
        <v>1199.1</v>
      </c>
      <c r="D274" s="8">
        <f>IF(G273&lt;=0,0,ROUND(G273*$B$2/100/12,2))</f>
        <v>467.26</v>
      </c>
      <c r="E274" s="8">
        <f>IF(G273&lt;=0,0,MIN(G273,ROUND(C274-D274+F274,2)))</f>
        <v>731.84</v>
      </c>
      <c r="F274" s="9">
        <f>IF(G273&lt;=0,0,$B$5)</f>
        <v>0</v>
      </c>
      <c r="G274" s="8">
        <f>MAX(0,ROUND(G273-E274,2))</f>
        <v>92721.09</v>
      </c>
    </row>
    <row r="275">
      <c r="A275">
        <v>263</v>
      </c>
      <c r="B275" s="7">
        <f>IF(G274&lt;=0,"",EDATE($B$4,A275-1))</f>
        <v>54302</v>
      </c>
      <c r="C275" s="8">
        <f>IF(G274&lt;=0,0,IF(A275&gt;=$B$3*12,ROUND(G274*(1+$B$2/100/12),2),MIN($B$6,ROUND(G274*(1+$B$2/100/12),2))))</f>
        <v>1199.1</v>
      </c>
      <c r="D275" s="8">
        <f>IF(G274&lt;=0,0,ROUND(G274*$B$2/100/12,2))</f>
        <v>463.61</v>
      </c>
      <c r="E275" s="8">
        <f>IF(G274&lt;=0,0,MIN(G274,ROUND(C275-D275+F275,2)))</f>
        <v>735.49</v>
      </c>
      <c r="F275" s="9">
        <f>IF(G274&lt;=0,0,$B$5)</f>
        <v>0</v>
      </c>
      <c r="G275" s="8">
        <f>MAX(0,ROUND(G274-E275,2))</f>
        <v>91985.6</v>
      </c>
    </row>
    <row r="276">
      <c r="A276">
        <v>264</v>
      </c>
      <c r="B276" s="7">
        <f>IF(G275&lt;=0,"",EDATE($B$4,A276-1))</f>
        <v>54332</v>
      </c>
      <c r="C276" s="8">
        <f>IF(G275&lt;=0,0,IF(A276&gt;=$B$3*12,ROUND(G275*(1+$B$2/100/12),2),MIN($B$6,ROUND(G275*(1+$B$2/100/12),2))))</f>
        <v>1199.1</v>
      </c>
      <c r="D276" s="8">
        <f>IF(G275&lt;=0,0,ROUND(G275*$B$2/100/12,2))</f>
        <v>459.93</v>
      </c>
      <c r="E276" s="8">
        <f>IF(G275&lt;=0,0,MIN(G275,ROUND(C276-D276+F276,2)))</f>
        <v>739.17</v>
      </c>
      <c r="F276" s="9">
        <f>IF(G275&lt;=0,0,$B$5)</f>
        <v>0</v>
      </c>
      <c r="G276" s="8">
        <f>MAX(0,ROUND(G275-E276,2))</f>
        <v>91246.43</v>
      </c>
    </row>
    <row r="277">
      <c r="A277">
        <v>265</v>
      </c>
      <c r="B277" s="7">
        <f>IF(G276&lt;=0,"",EDATE($B$4,A277-1))</f>
        <v>54363</v>
      </c>
      <c r="C277" s="8">
        <f>IF(G276&lt;=0,0,IF(A277&gt;=$B$3*12,ROUND(G276*(1+$B$2/100/12),2),MIN($B$6,ROUND(G276*(1+$B$2/100/12),2))))</f>
        <v>1199.1</v>
      </c>
      <c r="D277" s="8">
        <f>IF(G276&lt;=0,0,ROUND(G276*$B$2/100/12,2))</f>
        <v>456.23</v>
      </c>
      <c r="E277" s="8">
        <f>IF(G276&lt;=0,0,MIN(G276,ROUND(C277-D277+F277,2)))</f>
        <v>742.87</v>
      </c>
      <c r="F277" s="9">
        <f>IF(G276&lt;=0,0,$B$5)</f>
        <v>0</v>
      </c>
      <c r="G277" s="8">
        <f>MAX(0,ROUND(G276-E277,2))</f>
        <v>90503.56</v>
      </c>
    </row>
    <row r="278">
      <c r="A278">
        <v>266</v>
      </c>
      <c r="B278" s="7">
        <f>IF(G277&lt;=0,"",EDATE($B$4,A278-1))</f>
        <v>54393</v>
      </c>
      <c r="C278" s="8">
        <f>IF(G277&lt;=0,0,IF(A278&gt;=$B$3*12,ROUND(G277*(1+$B$2/100/12),2),MIN($B$6,ROUND(G277*(1+$B$2/100/12),2))))</f>
        <v>1199.1</v>
      </c>
      <c r="D278" s="8">
        <f>IF(G277&lt;=0,0,ROUND(G277*$B$2/100/12,2))</f>
        <v>452.52</v>
      </c>
      <c r="E278" s="8">
        <f>IF(G277&lt;=0,0,MIN(G277,ROUND(C278-D278+F278,2)))</f>
        <v>746.58</v>
      </c>
      <c r="F278" s="9">
        <f>IF(G277&lt;=0,0,$B$5)</f>
        <v>0</v>
      </c>
      <c r="G278" s="8">
        <f>MAX(0,ROUND(G277-E278,2))</f>
        <v>89756.98</v>
      </c>
    </row>
    <row r="279">
      <c r="A279">
        <v>267</v>
      </c>
      <c r="B279" s="7">
        <f>IF(G278&lt;=0,"",EDATE($B$4,A279-1))</f>
        <v>54424</v>
      </c>
      <c r="C279" s="8">
        <f>IF(G278&lt;=0,0,IF(A279&gt;=$B$3*12,ROUND(G278*(1+$B$2/100/12),2),MIN($B$6,ROUND(G278*(1+$B$2/100/12),2))))</f>
        <v>1199.1</v>
      </c>
      <c r="D279" s="8">
        <f>IF(G278&lt;=0,0,ROUND(G278*$B$2/100/12,2))</f>
        <v>448.78</v>
      </c>
      <c r="E279" s="8">
        <f>IF(G278&lt;=0,0,MIN(G278,ROUND(C279-D279+F279,2)))</f>
        <v>750.32</v>
      </c>
      <c r="F279" s="9">
        <f>IF(G278&lt;=0,0,$B$5)</f>
        <v>0</v>
      </c>
      <c r="G279" s="8">
        <f>MAX(0,ROUND(G278-E279,2))</f>
        <v>89006.66</v>
      </c>
    </row>
    <row r="280">
      <c r="A280">
        <v>268</v>
      </c>
      <c r="B280" s="7">
        <f>IF(G279&lt;=0,"",EDATE($B$4,A280-1))</f>
        <v>54455</v>
      </c>
      <c r="C280" s="8">
        <f>IF(G279&lt;=0,0,IF(A280&gt;=$B$3*12,ROUND(G279*(1+$B$2/100/12),2),MIN($B$6,ROUND(G279*(1+$B$2/100/12),2))))</f>
        <v>1199.1</v>
      </c>
      <c r="D280" s="8">
        <f>IF(G279&lt;=0,0,ROUND(G279*$B$2/100/12,2))</f>
        <v>445.03</v>
      </c>
      <c r="E280" s="8">
        <f>IF(G279&lt;=0,0,MIN(G279,ROUND(C280-D280+F280,2)))</f>
        <v>754.07</v>
      </c>
      <c r="F280" s="9">
        <f>IF(G279&lt;=0,0,$B$5)</f>
        <v>0</v>
      </c>
      <c r="G280" s="8">
        <f>MAX(0,ROUND(G279-E280,2))</f>
        <v>88252.59</v>
      </c>
    </row>
    <row r="281">
      <c r="A281">
        <v>269</v>
      </c>
      <c r="B281" s="7">
        <f>IF(G280&lt;=0,"",EDATE($B$4,A281-1))</f>
        <v>54483</v>
      </c>
      <c r="C281" s="8">
        <f>IF(G280&lt;=0,0,IF(A281&gt;=$B$3*12,ROUND(G280*(1+$B$2/100/12),2),MIN($B$6,ROUND(G280*(1+$B$2/100/12),2))))</f>
        <v>1199.1</v>
      </c>
      <c r="D281" s="8">
        <f>IF(G280&lt;=0,0,ROUND(G280*$B$2/100/12,2))</f>
        <v>441.26</v>
      </c>
      <c r="E281" s="8">
        <f>IF(G280&lt;=0,0,MIN(G280,ROUND(C281-D281+F281,2)))</f>
        <v>757.84</v>
      </c>
      <c r="F281" s="9">
        <f>IF(G280&lt;=0,0,$B$5)</f>
        <v>0</v>
      </c>
      <c r="G281" s="8">
        <f>MAX(0,ROUND(G280-E281,2))</f>
        <v>87494.75</v>
      </c>
    </row>
    <row r="282">
      <c r="A282">
        <v>270</v>
      </c>
      <c r="B282" s="7">
        <f>IF(G281&lt;=0,"",EDATE($B$4,A282-1))</f>
        <v>54514</v>
      </c>
      <c r="C282" s="8">
        <f>IF(G281&lt;=0,0,IF(A282&gt;=$B$3*12,ROUND(G281*(1+$B$2/100/12),2),MIN($B$6,ROUND(G281*(1+$B$2/100/12),2))))</f>
        <v>1199.1</v>
      </c>
      <c r="D282" s="8">
        <f>IF(G281&lt;=0,0,ROUND(G281*$B$2/100/12,2))</f>
        <v>437.47</v>
      </c>
      <c r="E282" s="8">
        <f>IF(G281&lt;=0,0,MIN(G281,ROUND(C282-D282+F282,2)))</f>
        <v>761.63</v>
      </c>
      <c r="F282" s="9">
        <f>IF(G281&lt;=0,0,$B$5)</f>
        <v>0</v>
      </c>
      <c r="G282" s="8">
        <f>MAX(0,ROUND(G281-E282,2))</f>
        <v>86733.12</v>
      </c>
    </row>
    <row r="283">
      <c r="A283">
        <v>271</v>
      </c>
      <c r="B283" s="7">
        <f>IF(G282&lt;=0,"",EDATE($B$4,A283-1))</f>
        <v>54544</v>
      </c>
      <c r="C283" s="8">
        <f>IF(G282&lt;=0,0,IF(A283&gt;=$B$3*12,ROUND(G282*(1+$B$2/100/12),2),MIN($B$6,ROUND(G282*(1+$B$2/100/12),2))))</f>
        <v>1199.1</v>
      </c>
      <c r="D283" s="8">
        <f>IF(G282&lt;=0,0,ROUND(G282*$B$2/100/12,2))</f>
        <v>433.67</v>
      </c>
      <c r="E283" s="8">
        <f>IF(G282&lt;=0,0,MIN(G282,ROUND(C283-D283+F283,2)))</f>
        <v>765.43</v>
      </c>
      <c r="F283" s="9">
        <f>IF(G282&lt;=0,0,$B$5)</f>
        <v>0</v>
      </c>
      <c r="G283" s="8">
        <f>MAX(0,ROUND(G282-E283,2))</f>
        <v>85967.69</v>
      </c>
    </row>
    <row r="284">
      <c r="A284">
        <v>272</v>
      </c>
      <c r="B284" s="7">
        <f>IF(G283&lt;=0,"",EDATE($B$4,A284-1))</f>
        <v>54575</v>
      </c>
      <c r="C284" s="8">
        <f>IF(G283&lt;=0,0,IF(A284&gt;=$B$3*12,ROUND(G283*(1+$B$2/100/12),2),MIN($B$6,ROUND(G283*(1+$B$2/100/12),2))))</f>
        <v>1199.1</v>
      </c>
      <c r="D284" s="8">
        <f>IF(G283&lt;=0,0,ROUND(G283*$B$2/100/12,2))</f>
        <v>429.84</v>
      </c>
      <c r="E284" s="8">
        <f>IF(G283&lt;=0,0,MIN(G283,ROUND(C284-D284+F284,2)))</f>
        <v>769.26</v>
      </c>
      <c r="F284" s="9">
        <f>IF(G283&lt;=0,0,$B$5)</f>
        <v>0</v>
      </c>
      <c r="G284" s="8">
        <f>MAX(0,ROUND(G283-E284,2))</f>
        <v>85198.43</v>
      </c>
    </row>
    <row r="285">
      <c r="A285">
        <v>273</v>
      </c>
      <c r="B285" s="7">
        <f>IF(G284&lt;=0,"",EDATE($B$4,A285-1))</f>
        <v>54605</v>
      </c>
      <c r="C285" s="8">
        <f>IF(G284&lt;=0,0,IF(A285&gt;=$B$3*12,ROUND(G284*(1+$B$2/100/12),2),MIN($B$6,ROUND(G284*(1+$B$2/100/12),2))))</f>
        <v>1199.1</v>
      </c>
      <c r="D285" s="8">
        <f>IF(G284&lt;=0,0,ROUND(G284*$B$2/100/12,2))</f>
        <v>425.99</v>
      </c>
      <c r="E285" s="8">
        <f>IF(G284&lt;=0,0,MIN(G284,ROUND(C285-D285+F285,2)))</f>
        <v>773.11</v>
      </c>
      <c r="F285" s="9">
        <f>IF(G284&lt;=0,0,$B$5)</f>
        <v>0</v>
      </c>
      <c r="G285" s="8">
        <f>MAX(0,ROUND(G284-E285,2))</f>
        <v>84425.32</v>
      </c>
    </row>
    <row r="286">
      <c r="A286">
        <v>274</v>
      </c>
      <c r="B286" s="7">
        <f>IF(G285&lt;=0,"",EDATE($B$4,A286-1))</f>
        <v>54636</v>
      </c>
      <c r="C286" s="8">
        <f>IF(G285&lt;=0,0,IF(A286&gt;=$B$3*12,ROUND(G285*(1+$B$2/100/12),2),MIN($B$6,ROUND(G285*(1+$B$2/100/12),2))))</f>
        <v>1199.1</v>
      </c>
      <c r="D286" s="8">
        <f>IF(G285&lt;=0,0,ROUND(G285*$B$2/100/12,2))</f>
        <v>422.13</v>
      </c>
      <c r="E286" s="8">
        <f>IF(G285&lt;=0,0,MIN(G285,ROUND(C286-D286+F286,2)))</f>
        <v>776.97</v>
      </c>
      <c r="F286" s="9">
        <f>IF(G285&lt;=0,0,$B$5)</f>
        <v>0</v>
      </c>
      <c r="G286" s="8">
        <f>MAX(0,ROUND(G285-E286,2))</f>
        <v>83648.35</v>
      </c>
    </row>
    <row r="287">
      <c r="A287">
        <v>275</v>
      </c>
      <c r="B287" s="7">
        <f>IF(G286&lt;=0,"",EDATE($B$4,A287-1))</f>
        <v>54667</v>
      </c>
      <c r="C287" s="8">
        <f>IF(G286&lt;=0,0,IF(A287&gt;=$B$3*12,ROUND(G286*(1+$B$2/100/12),2),MIN($B$6,ROUND(G286*(1+$B$2/100/12),2))))</f>
        <v>1199.1</v>
      </c>
      <c r="D287" s="8">
        <f>IF(G286&lt;=0,0,ROUND(G286*$B$2/100/12,2))</f>
        <v>418.24</v>
      </c>
      <c r="E287" s="8">
        <f>IF(G286&lt;=0,0,MIN(G286,ROUND(C287-D287+F287,2)))</f>
        <v>780.86</v>
      </c>
      <c r="F287" s="9">
        <f>IF(G286&lt;=0,0,$B$5)</f>
        <v>0</v>
      </c>
      <c r="G287" s="8">
        <f>MAX(0,ROUND(G286-E287,2))</f>
        <v>82867.49</v>
      </c>
    </row>
    <row r="288">
      <c r="A288">
        <v>276</v>
      </c>
      <c r="B288" s="7">
        <f>IF(G287&lt;=0,"",EDATE($B$4,A288-1))</f>
        <v>54697</v>
      </c>
      <c r="C288" s="8">
        <f>IF(G287&lt;=0,0,IF(A288&gt;=$B$3*12,ROUND(G287*(1+$B$2/100/12),2),MIN($B$6,ROUND(G287*(1+$B$2/100/12),2))))</f>
        <v>1199.1</v>
      </c>
      <c r="D288" s="8">
        <f>IF(G287&lt;=0,0,ROUND(G287*$B$2/100/12,2))</f>
        <v>414.34</v>
      </c>
      <c r="E288" s="8">
        <f>IF(G287&lt;=0,0,MIN(G287,ROUND(C288-D288+F288,2)))</f>
        <v>784.76</v>
      </c>
      <c r="F288" s="9">
        <f>IF(G287&lt;=0,0,$B$5)</f>
        <v>0</v>
      </c>
      <c r="G288" s="8">
        <f>MAX(0,ROUND(G287-E288,2))</f>
        <v>82082.73</v>
      </c>
    </row>
    <row r="289">
      <c r="A289">
        <v>277</v>
      </c>
      <c r="B289" s="7">
        <f>IF(G288&lt;=0,"",EDATE($B$4,A289-1))</f>
        <v>54728</v>
      </c>
      <c r="C289" s="8">
        <f>IF(G288&lt;=0,0,IF(A289&gt;=$B$3*12,ROUND(G288*(1+$B$2/100/12),2),MIN($B$6,ROUND(G288*(1+$B$2/100/12),2))))</f>
        <v>1199.1</v>
      </c>
      <c r="D289" s="8">
        <f>IF(G288&lt;=0,0,ROUND(G288*$B$2/100/12,2))</f>
        <v>410.41</v>
      </c>
      <c r="E289" s="8">
        <f>IF(G288&lt;=0,0,MIN(G288,ROUND(C289-D289+F289,2)))</f>
        <v>788.69</v>
      </c>
      <c r="F289" s="9">
        <f>IF(G288&lt;=0,0,$B$5)</f>
        <v>0</v>
      </c>
      <c r="G289" s="8">
        <f>MAX(0,ROUND(G288-E289,2))</f>
        <v>81294.04</v>
      </c>
    </row>
    <row r="290">
      <c r="A290">
        <v>278</v>
      </c>
      <c r="B290" s="7">
        <f>IF(G289&lt;=0,"",EDATE($B$4,A290-1))</f>
        <v>54758</v>
      </c>
      <c r="C290" s="8">
        <f>IF(G289&lt;=0,0,IF(A290&gt;=$B$3*12,ROUND(G289*(1+$B$2/100/12),2),MIN($B$6,ROUND(G289*(1+$B$2/100/12),2))))</f>
        <v>1199.1</v>
      </c>
      <c r="D290" s="8">
        <f>IF(G289&lt;=0,0,ROUND(G289*$B$2/100/12,2))</f>
        <v>406.47</v>
      </c>
      <c r="E290" s="8">
        <f>IF(G289&lt;=0,0,MIN(G289,ROUND(C290-D290+F290,2)))</f>
        <v>792.63</v>
      </c>
      <c r="F290" s="9">
        <f>IF(G289&lt;=0,0,$B$5)</f>
        <v>0</v>
      </c>
      <c r="G290" s="8">
        <f>MAX(0,ROUND(G289-E290,2))</f>
        <v>80501.41</v>
      </c>
    </row>
    <row r="291">
      <c r="A291">
        <v>279</v>
      </c>
      <c r="B291" s="7">
        <f>IF(G290&lt;=0,"",EDATE($B$4,A291-1))</f>
        <v>54789</v>
      </c>
      <c r="C291" s="8">
        <f>IF(G290&lt;=0,0,IF(A291&gt;=$B$3*12,ROUND(G290*(1+$B$2/100/12),2),MIN($B$6,ROUND(G290*(1+$B$2/100/12),2))))</f>
        <v>1199.1</v>
      </c>
      <c r="D291" s="8">
        <f>IF(G290&lt;=0,0,ROUND(G290*$B$2/100/12,2))</f>
        <v>402.51</v>
      </c>
      <c r="E291" s="8">
        <f>IF(G290&lt;=0,0,MIN(G290,ROUND(C291-D291+F291,2)))</f>
        <v>796.59</v>
      </c>
      <c r="F291" s="9">
        <f>IF(G290&lt;=0,0,$B$5)</f>
        <v>0</v>
      </c>
      <c r="G291" s="8">
        <f>MAX(0,ROUND(G290-E291,2))</f>
        <v>79704.82</v>
      </c>
    </row>
    <row r="292">
      <c r="A292">
        <v>280</v>
      </c>
      <c r="B292" s="7">
        <f>IF(G291&lt;=0,"",EDATE($B$4,A292-1))</f>
        <v>54820</v>
      </c>
      <c r="C292" s="8">
        <f>IF(G291&lt;=0,0,IF(A292&gt;=$B$3*12,ROUND(G291*(1+$B$2/100/12),2),MIN($B$6,ROUND(G291*(1+$B$2/100/12),2))))</f>
        <v>1199.1</v>
      </c>
      <c r="D292" s="8">
        <f>IF(G291&lt;=0,0,ROUND(G291*$B$2/100/12,2))</f>
        <v>398.52</v>
      </c>
      <c r="E292" s="8">
        <f>IF(G291&lt;=0,0,MIN(G291,ROUND(C292-D292+F292,2)))</f>
        <v>800.58</v>
      </c>
      <c r="F292" s="9">
        <f>IF(G291&lt;=0,0,$B$5)</f>
        <v>0</v>
      </c>
      <c r="G292" s="8">
        <f>MAX(0,ROUND(G291-E292,2))</f>
        <v>78904.24</v>
      </c>
    </row>
    <row r="293">
      <c r="A293">
        <v>281</v>
      </c>
      <c r="B293" s="7">
        <f>IF(G292&lt;=0,"",EDATE($B$4,A293-1))</f>
        <v>54848</v>
      </c>
      <c r="C293" s="8">
        <f>IF(G292&lt;=0,0,IF(A293&gt;=$B$3*12,ROUND(G292*(1+$B$2/100/12),2),MIN($B$6,ROUND(G292*(1+$B$2/100/12),2))))</f>
        <v>1199.1</v>
      </c>
      <c r="D293" s="8">
        <f>IF(G292&lt;=0,0,ROUND(G292*$B$2/100/12,2))</f>
        <v>394.52</v>
      </c>
      <c r="E293" s="8">
        <f>IF(G292&lt;=0,0,MIN(G292,ROUND(C293-D293+F293,2)))</f>
        <v>804.58</v>
      </c>
      <c r="F293" s="9">
        <f>IF(G292&lt;=0,0,$B$5)</f>
        <v>0</v>
      </c>
      <c r="G293" s="8">
        <f>MAX(0,ROUND(G292-E293,2))</f>
        <v>78099.66</v>
      </c>
    </row>
    <row r="294">
      <c r="A294">
        <v>282</v>
      </c>
      <c r="B294" s="7">
        <f>IF(G293&lt;=0,"",EDATE($B$4,A294-1))</f>
        <v>54879</v>
      </c>
      <c r="C294" s="8">
        <f>IF(G293&lt;=0,0,IF(A294&gt;=$B$3*12,ROUND(G293*(1+$B$2/100/12),2),MIN($B$6,ROUND(G293*(1+$B$2/100/12),2))))</f>
        <v>1199.1</v>
      </c>
      <c r="D294" s="8">
        <f>IF(G293&lt;=0,0,ROUND(G293*$B$2/100/12,2))</f>
        <v>390.5</v>
      </c>
      <c r="E294" s="8">
        <f>IF(G293&lt;=0,0,MIN(G293,ROUND(C294-D294+F294,2)))</f>
        <v>808.6</v>
      </c>
      <c r="F294" s="9">
        <f>IF(G293&lt;=0,0,$B$5)</f>
        <v>0</v>
      </c>
      <c r="G294" s="8">
        <f>MAX(0,ROUND(G293-E294,2))</f>
        <v>77291.06</v>
      </c>
    </row>
    <row r="295">
      <c r="A295">
        <v>283</v>
      </c>
      <c r="B295" s="7">
        <f>IF(G294&lt;=0,"",EDATE($B$4,A295-1))</f>
        <v>54909</v>
      </c>
      <c r="C295" s="8">
        <f>IF(G294&lt;=0,0,IF(A295&gt;=$B$3*12,ROUND(G294*(1+$B$2/100/12),2),MIN($B$6,ROUND(G294*(1+$B$2/100/12),2))))</f>
        <v>1199.1</v>
      </c>
      <c r="D295" s="8">
        <f>IF(G294&lt;=0,0,ROUND(G294*$B$2/100/12,2))</f>
        <v>386.46</v>
      </c>
      <c r="E295" s="8">
        <f>IF(G294&lt;=0,0,MIN(G294,ROUND(C295-D295+F295,2)))</f>
        <v>812.64</v>
      </c>
      <c r="F295" s="9">
        <f>IF(G294&lt;=0,0,$B$5)</f>
        <v>0</v>
      </c>
      <c r="G295" s="8">
        <f>MAX(0,ROUND(G294-E295,2))</f>
        <v>76478.42</v>
      </c>
    </row>
    <row r="296">
      <c r="A296">
        <v>284</v>
      </c>
      <c r="B296" s="7">
        <f>IF(G295&lt;=0,"",EDATE($B$4,A296-1))</f>
        <v>54940</v>
      </c>
      <c r="C296" s="8">
        <f>IF(G295&lt;=0,0,IF(A296&gt;=$B$3*12,ROUND(G295*(1+$B$2/100/12),2),MIN($B$6,ROUND(G295*(1+$B$2/100/12),2))))</f>
        <v>1199.1</v>
      </c>
      <c r="D296" s="8">
        <f>IF(G295&lt;=0,0,ROUND(G295*$B$2/100/12,2))</f>
        <v>382.39</v>
      </c>
      <c r="E296" s="8">
        <f>IF(G295&lt;=0,0,MIN(G295,ROUND(C296-D296+F296,2)))</f>
        <v>816.71</v>
      </c>
      <c r="F296" s="9">
        <f>IF(G295&lt;=0,0,$B$5)</f>
        <v>0</v>
      </c>
      <c r="G296" s="8">
        <f>MAX(0,ROUND(G295-E296,2))</f>
        <v>75661.71</v>
      </c>
    </row>
    <row r="297">
      <c r="A297">
        <v>285</v>
      </c>
      <c r="B297" s="7">
        <f>IF(G296&lt;=0,"",EDATE($B$4,A297-1))</f>
        <v>54970</v>
      </c>
      <c r="C297" s="8">
        <f>IF(G296&lt;=0,0,IF(A297&gt;=$B$3*12,ROUND(G296*(1+$B$2/100/12),2),MIN($B$6,ROUND(G296*(1+$B$2/100/12),2))))</f>
        <v>1199.1</v>
      </c>
      <c r="D297" s="8">
        <f>IF(G296&lt;=0,0,ROUND(G296*$B$2/100/12,2))</f>
        <v>378.31</v>
      </c>
      <c r="E297" s="8">
        <f>IF(G296&lt;=0,0,MIN(G296,ROUND(C297-D297+F297,2)))</f>
        <v>820.79</v>
      </c>
      <c r="F297" s="9">
        <f>IF(G296&lt;=0,0,$B$5)</f>
        <v>0</v>
      </c>
      <c r="G297" s="8">
        <f>MAX(0,ROUND(G296-E297,2))</f>
        <v>74840.92</v>
      </c>
    </row>
    <row r="298">
      <c r="A298">
        <v>286</v>
      </c>
      <c r="B298" s="7">
        <f>IF(G297&lt;=0,"",EDATE($B$4,A298-1))</f>
        <v>55001</v>
      </c>
      <c r="C298" s="8">
        <f>IF(G297&lt;=0,0,IF(A298&gt;=$B$3*12,ROUND(G297*(1+$B$2/100/12),2),MIN($B$6,ROUND(G297*(1+$B$2/100/12),2))))</f>
        <v>1199.1</v>
      </c>
      <c r="D298" s="8">
        <f>IF(G297&lt;=0,0,ROUND(G297*$B$2/100/12,2))</f>
        <v>374.2</v>
      </c>
      <c r="E298" s="8">
        <f>IF(G297&lt;=0,0,MIN(G297,ROUND(C298-D298+F298,2)))</f>
        <v>824.9</v>
      </c>
      <c r="F298" s="9">
        <f>IF(G297&lt;=0,0,$B$5)</f>
        <v>0</v>
      </c>
      <c r="G298" s="8">
        <f>MAX(0,ROUND(G297-E298,2))</f>
        <v>74016.02</v>
      </c>
    </row>
    <row r="299">
      <c r="A299">
        <v>287</v>
      </c>
      <c r="B299" s="7">
        <f>IF(G298&lt;=0,"",EDATE($B$4,A299-1))</f>
        <v>55032</v>
      </c>
      <c r="C299" s="8">
        <f>IF(G298&lt;=0,0,IF(A299&gt;=$B$3*12,ROUND(G298*(1+$B$2/100/12),2),MIN($B$6,ROUND(G298*(1+$B$2/100/12),2))))</f>
        <v>1199.1</v>
      </c>
      <c r="D299" s="8">
        <f>IF(G298&lt;=0,0,ROUND(G298*$B$2/100/12,2))</f>
        <v>370.08</v>
      </c>
      <c r="E299" s="8">
        <f>IF(G298&lt;=0,0,MIN(G298,ROUND(C299-D299+F299,2)))</f>
        <v>829.02</v>
      </c>
      <c r="F299" s="9">
        <f>IF(G298&lt;=0,0,$B$5)</f>
        <v>0</v>
      </c>
      <c r="G299" s="8">
        <f>MAX(0,ROUND(G298-E299,2))</f>
        <v>73187</v>
      </c>
    </row>
    <row r="300">
      <c r="A300">
        <v>288</v>
      </c>
      <c r="B300" s="7">
        <f>IF(G299&lt;=0,"",EDATE($B$4,A300-1))</f>
        <v>55062</v>
      </c>
      <c r="C300" s="8">
        <f>IF(G299&lt;=0,0,IF(A300&gt;=$B$3*12,ROUND(G299*(1+$B$2/100/12),2),MIN($B$6,ROUND(G299*(1+$B$2/100/12),2))))</f>
        <v>1199.1</v>
      </c>
      <c r="D300" s="8">
        <f>IF(G299&lt;=0,0,ROUND(G299*$B$2/100/12,2))</f>
        <v>365.94</v>
      </c>
      <c r="E300" s="8">
        <f>IF(G299&lt;=0,0,MIN(G299,ROUND(C300-D300+F300,2)))</f>
        <v>833.16</v>
      </c>
      <c r="F300" s="9">
        <f>IF(G299&lt;=0,0,$B$5)</f>
        <v>0</v>
      </c>
      <c r="G300" s="8">
        <f>MAX(0,ROUND(G299-E300,2))</f>
        <v>72353.84</v>
      </c>
    </row>
    <row r="301">
      <c r="A301">
        <v>289</v>
      </c>
      <c r="B301" s="7">
        <f>IF(G300&lt;=0,"",EDATE($B$4,A301-1))</f>
        <v>55093</v>
      </c>
      <c r="C301" s="8">
        <f>IF(G300&lt;=0,0,IF(A301&gt;=$B$3*12,ROUND(G300*(1+$B$2/100/12),2),MIN($B$6,ROUND(G300*(1+$B$2/100/12),2))))</f>
        <v>1199.1</v>
      </c>
      <c r="D301" s="8">
        <f>IF(G300&lt;=0,0,ROUND(G300*$B$2/100/12,2))</f>
        <v>361.77</v>
      </c>
      <c r="E301" s="8">
        <f>IF(G300&lt;=0,0,MIN(G300,ROUND(C301-D301+F301,2)))</f>
        <v>837.33</v>
      </c>
      <c r="F301" s="9">
        <f>IF(G300&lt;=0,0,$B$5)</f>
        <v>0</v>
      </c>
      <c r="G301" s="8">
        <f>MAX(0,ROUND(G300-E301,2))</f>
        <v>71516.51</v>
      </c>
    </row>
    <row r="302">
      <c r="A302">
        <v>290</v>
      </c>
      <c r="B302" s="7">
        <f>IF(G301&lt;=0,"",EDATE($B$4,A302-1))</f>
        <v>55123</v>
      </c>
      <c r="C302" s="8">
        <f>IF(G301&lt;=0,0,IF(A302&gt;=$B$3*12,ROUND(G301*(1+$B$2/100/12),2),MIN($B$6,ROUND(G301*(1+$B$2/100/12),2))))</f>
        <v>1199.1</v>
      </c>
      <c r="D302" s="8">
        <f>IF(G301&lt;=0,0,ROUND(G301*$B$2/100/12,2))</f>
        <v>357.58</v>
      </c>
      <c r="E302" s="8">
        <f>IF(G301&lt;=0,0,MIN(G301,ROUND(C302-D302+F302,2)))</f>
        <v>841.52</v>
      </c>
      <c r="F302" s="9">
        <f>IF(G301&lt;=0,0,$B$5)</f>
        <v>0</v>
      </c>
      <c r="G302" s="8">
        <f>MAX(0,ROUND(G301-E302,2))</f>
        <v>70674.99</v>
      </c>
    </row>
    <row r="303">
      <c r="A303">
        <v>291</v>
      </c>
      <c r="B303" s="7">
        <f>IF(G302&lt;=0,"",EDATE($B$4,A303-1))</f>
        <v>55154</v>
      </c>
      <c r="C303" s="8">
        <f>IF(G302&lt;=0,0,IF(A303&gt;=$B$3*12,ROUND(G302*(1+$B$2/100/12),2),MIN($B$6,ROUND(G302*(1+$B$2/100/12),2))))</f>
        <v>1199.1</v>
      </c>
      <c r="D303" s="8">
        <f>IF(G302&lt;=0,0,ROUND(G302*$B$2/100/12,2))</f>
        <v>353.37</v>
      </c>
      <c r="E303" s="8">
        <f>IF(G302&lt;=0,0,MIN(G302,ROUND(C303-D303+F303,2)))</f>
        <v>845.73</v>
      </c>
      <c r="F303" s="9">
        <f>IF(G302&lt;=0,0,$B$5)</f>
        <v>0</v>
      </c>
      <c r="G303" s="8">
        <f>MAX(0,ROUND(G302-E303,2))</f>
        <v>69829.26</v>
      </c>
    </row>
    <row r="304">
      <c r="A304">
        <v>292</v>
      </c>
      <c r="B304" s="7">
        <f>IF(G303&lt;=0,"",EDATE($B$4,A304-1))</f>
        <v>55185</v>
      </c>
      <c r="C304" s="8">
        <f>IF(G303&lt;=0,0,IF(A304&gt;=$B$3*12,ROUND(G303*(1+$B$2/100/12),2),MIN($B$6,ROUND(G303*(1+$B$2/100/12),2))))</f>
        <v>1199.1</v>
      </c>
      <c r="D304" s="8">
        <f>IF(G303&lt;=0,0,ROUND(G303*$B$2/100/12,2))</f>
        <v>349.15</v>
      </c>
      <c r="E304" s="8">
        <f>IF(G303&lt;=0,0,MIN(G303,ROUND(C304-D304+F304,2)))</f>
        <v>849.95</v>
      </c>
      <c r="F304" s="9">
        <f>IF(G303&lt;=0,0,$B$5)</f>
        <v>0</v>
      </c>
      <c r="G304" s="8">
        <f>MAX(0,ROUND(G303-E304,2))</f>
        <v>68979.31</v>
      </c>
    </row>
    <row r="305">
      <c r="A305">
        <v>293</v>
      </c>
      <c r="B305" s="7">
        <f>IF(G304&lt;=0,"",EDATE($B$4,A305-1))</f>
        <v>55213</v>
      </c>
      <c r="C305" s="8">
        <f>IF(G304&lt;=0,0,IF(A305&gt;=$B$3*12,ROUND(G304*(1+$B$2/100/12),2),MIN($B$6,ROUND(G304*(1+$B$2/100/12),2))))</f>
        <v>1199.1</v>
      </c>
      <c r="D305" s="8">
        <f>IF(G304&lt;=0,0,ROUND(G304*$B$2/100/12,2))</f>
        <v>344.9</v>
      </c>
      <c r="E305" s="8">
        <f>IF(G304&lt;=0,0,MIN(G304,ROUND(C305-D305+F305,2)))</f>
        <v>854.2</v>
      </c>
      <c r="F305" s="9">
        <f>IF(G304&lt;=0,0,$B$5)</f>
        <v>0</v>
      </c>
      <c r="G305" s="8">
        <f>MAX(0,ROUND(G304-E305,2))</f>
        <v>68125.11</v>
      </c>
    </row>
    <row r="306">
      <c r="A306">
        <v>294</v>
      </c>
      <c r="B306" s="7">
        <f>IF(G305&lt;=0,"",EDATE($B$4,A306-1))</f>
        <v>55244</v>
      </c>
      <c r="C306" s="8">
        <f>IF(G305&lt;=0,0,IF(A306&gt;=$B$3*12,ROUND(G305*(1+$B$2/100/12),2),MIN($B$6,ROUND(G305*(1+$B$2/100/12),2))))</f>
        <v>1199.1</v>
      </c>
      <c r="D306" s="8">
        <f>IF(G305&lt;=0,0,ROUND(G305*$B$2/100/12,2))</f>
        <v>340.63</v>
      </c>
      <c r="E306" s="8">
        <f>IF(G305&lt;=0,0,MIN(G305,ROUND(C306-D306+F306,2)))</f>
        <v>858.47</v>
      </c>
      <c r="F306" s="9">
        <f>IF(G305&lt;=0,0,$B$5)</f>
        <v>0</v>
      </c>
      <c r="G306" s="8">
        <f>MAX(0,ROUND(G305-E306,2))</f>
        <v>67266.64</v>
      </c>
    </row>
    <row r="307">
      <c r="A307">
        <v>295</v>
      </c>
      <c r="B307" s="7">
        <f>IF(G306&lt;=0,"",EDATE($B$4,A307-1))</f>
        <v>55274</v>
      </c>
      <c r="C307" s="8">
        <f>IF(G306&lt;=0,0,IF(A307&gt;=$B$3*12,ROUND(G306*(1+$B$2/100/12),2),MIN($B$6,ROUND(G306*(1+$B$2/100/12),2))))</f>
        <v>1199.1</v>
      </c>
      <c r="D307" s="8">
        <f>IF(G306&lt;=0,0,ROUND(G306*$B$2/100/12,2))</f>
        <v>336.33</v>
      </c>
      <c r="E307" s="8">
        <f>IF(G306&lt;=0,0,MIN(G306,ROUND(C307-D307+F307,2)))</f>
        <v>862.77</v>
      </c>
      <c r="F307" s="9">
        <f>IF(G306&lt;=0,0,$B$5)</f>
        <v>0</v>
      </c>
      <c r="G307" s="8">
        <f>MAX(0,ROUND(G306-E307,2))</f>
        <v>66403.87</v>
      </c>
    </row>
    <row r="308">
      <c r="A308">
        <v>296</v>
      </c>
      <c r="B308" s="7">
        <f>IF(G307&lt;=0,"",EDATE($B$4,A308-1))</f>
        <v>55305</v>
      </c>
      <c r="C308" s="8">
        <f>IF(G307&lt;=0,0,IF(A308&gt;=$B$3*12,ROUND(G307*(1+$B$2/100/12),2),MIN($B$6,ROUND(G307*(1+$B$2/100/12),2))))</f>
        <v>1199.1</v>
      </c>
      <c r="D308" s="8">
        <f>IF(G307&lt;=0,0,ROUND(G307*$B$2/100/12,2))</f>
        <v>332.02</v>
      </c>
      <c r="E308" s="8">
        <f>IF(G307&lt;=0,0,MIN(G307,ROUND(C308-D308+F308,2)))</f>
        <v>867.08</v>
      </c>
      <c r="F308" s="9">
        <f>IF(G307&lt;=0,0,$B$5)</f>
        <v>0</v>
      </c>
      <c r="G308" s="8">
        <f>MAX(0,ROUND(G307-E308,2))</f>
        <v>65536.79</v>
      </c>
    </row>
    <row r="309">
      <c r="A309">
        <v>297</v>
      </c>
      <c r="B309" s="7">
        <f>IF(G308&lt;=0,"",EDATE($B$4,A309-1))</f>
        <v>55335</v>
      </c>
      <c r="C309" s="8">
        <f>IF(G308&lt;=0,0,IF(A309&gt;=$B$3*12,ROUND(G308*(1+$B$2/100/12),2),MIN($B$6,ROUND(G308*(1+$B$2/100/12),2))))</f>
        <v>1199.1</v>
      </c>
      <c r="D309" s="8">
        <f>IF(G308&lt;=0,0,ROUND(G308*$B$2/100/12,2))</f>
        <v>327.68</v>
      </c>
      <c r="E309" s="8">
        <f>IF(G308&lt;=0,0,MIN(G308,ROUND(C309-D309+F309,2)))</f>
        <v>871.42</v>
      </c>
      <c r="F309" s="9">
        <f>IF(G308&lt;=0,0,$B$5)</f>
        <v>0</v>
      </c>
      <c r="G309" s="8">
        <f>MAX(0,ROUND(G308-E309,2))</f>
        <v>64665.37</v>
      </c>
    </row>
    <row r="310">
      <c r="A310">
        <v>298</v>
      </c>
      <c r="B310" s="7">
        <f>IF(G309&lt;=0,"",EDATE($B$4,A310-1))</f>
        <v>55366</v>
      </c>
      <c r="C310" s="8">
        <f>IF(G309&lt;=0,0,IF(A310&gt;=$B$3*12,ROUND(G309*(1+$B$2/100/12),2),MIN($B$6,ROUND(G309*(1+$B$2/100/12),2))))</f>
        <v>1199.1</v>
      </c>
      <c r="D310" s="8">
        <f>IF(G309&lt;=0,0,ROUND(G309*$B$2/100/12,2))</f>
        <v>323.33</v>
      </c>
      <c r="E310" s="8">
        <f>IF(G309&lt;=0,0,MIN(G309,ROUND(C310-D310+F310,2)))</f>
        <v>875.77</v>
      </c>
      <c r="F310" s="9">
        <f>IF(G309&lt;=0,0,$B$5)</f>
        <v>0</v>
      </c>
      <c r="G310" s="8">
        <f>MAX(0,ROUND(G309-E310,2))</f>
        <v>63789.6</v>
      </c>
    </row>
    <row r="311">
      <c r="A311">
        <v>299</v>
      </c>
      <c r="B311" s="7">
        <f>IF(G310&lt;=0,"",EDATE($B$4,A311-1))</f>
        <v>55397</v>
      </c>
      <c r="C311" s="8">
        <f>IF(G310&lt;=0,0,IF(A311&gt;=$B$3*12,ROUND(G310*(1+$B$2/100/12),2),MIN($B$6,ROUND(G310*(1+$B$2/100/12),2))))</f>
        <v>1199.1</v>
      </c>
      <c r="D311" s="8">
        <f>IF(G310&lt;=0,0,ROUND(G310*$B$2/100/12,2))</f>
        <v>318.95</v>
      </c>
      <c r="E311" s="8">
        <f>IF(G310&lt;=0,0,MIN(G310,ROUND(C311-D311+F311,2)))</f>
        <v>880.15</v>
      </c>
      <c r="F311" s="9">
        <f>IF(G310&lt;=0,0,$B$5)</f>
        <v>0</v>
      </c>
      <c r="G311" s="8">
        <f>MAX(0,ROUND(G310-E311,2))</f>
        <v>62909.45</v>
      </c>
    </row>
    <row r="312">
      <c r="A312">
        <v>300</v>
      </c>
      <c r="B312" s="7">
        <f>IF(G311&lt;=0,"",EDATE($B$4,A312-1))</f>
        <v>55427</v>
      </c>
      <c r="C312" s="8">
        <f>IF(G311&lt;=0,0,IF(A312&gt;=$B$3*12,ROUND(G311*(1+$B$2/100/12),2),MIN($B$6,ROUND(G311*(1+$B$2/100/12),2))))</f>
        <v>1199.1</v>
      </c>
      <c r="D312" s="8">
        <f>IF(G311&lt;=0,0,ROUND(G311*$B$2/100/12,2))</f>
        <v>314.55</v>
      </c>
      <c r="E312" s="8">
        <f>IF(G311&lt;=0,0,MIN(G311,ROUND(C312-D312+F312,2)))</f>
        <v>884.55</v>
      </c>
      <c r="F312" s="9">
        <f>IF(G311&lt;=0,0,$B$5)</f>
        <v>0</v>
      </c>
      <c r="G312" s="8">
        <f>MAX(0,ROUND(G311-E312,2))</f>
        <v>62024.9</v>
      </c>
    </row>
    <row r="313">
      <c r="A313">
        <v>301</v>
      </c>
      <c r="B313" s="7">
        <f>IF(G312&lt;=0,"",EDATE($B$4,A313-1))</f>
        <v>55458</v>
      </c>
      <c r="C313" s="8">
        <f>IF(G312&lt;=0,0,IF(A313&gt;=$B$3*12,ROUND(G312*(1+$B$2/100/12),2),MIN($B$6,ROUND(G312*(1+$B$2/100/12),2))))</f>
        <v>1199.1</v>
      </c>
      <c r="D313" s="8">
        <f>IF(G312&lt;=0,0,ROUND(G312*$B$2/100/12,2))</f>
        <v>310.12</v>
      </c>
      <c r="E313" s="8">
        <f>IF(G312&lt;=0,0,MIN(G312,ROUND(C313-D313+F313,2)))</f>
        <v>888.98</v>
      </c>
      <c r="F313" s="9">
        <f>IF(G312&lt;=0,0,$B$5)</f>
        <v>0</v>
      </c>
      <c r="G313" s="8">
        <f>MAX(0,ROUND(G312-E313,2))</f>
        <v>61135.92</v>
      </c>
    </row>
    <row r="314">
      <c r="A314">
        <v>302</v>
      </c>
      <c r="B314" s="7">
        <f>IF(G313&lt;=0,"",EDATE($B$4,A314-1))</f>
        <v>55488</v>
      </c>
      <c r="C314" s="8">
        <f>IF(G313&lt;=0,0,IF(A314&gt;=$B$3*12,ROUND(G313*(1+$B$2/100/12),2),MIN($B$6,ROUND(G313*(1+$B$2/100/12),2))))</f>
        <v>1199.1</v>
      </c>
      <c r="D314" s="8">
        <f>IF(G313&lt;=0,0,ROUND(G313*$B$2/100/12,2))</f>
        <v>305.68</v>
      </c>
      <c r="E314" s="8">
        <f>IF(G313&lt;=0,0,MIN(G313,ROUND(C314-D314+F314,2)))</f>
        <v>893.42</v>
      </c>
      <c r="F314" s="9">
        <f>IF(G313&lt;=0,0,$B$5)</f>
        <v>0</v>
      </c>
      <c r="G314" s="8">
        <f>MAX(0,ROUND(G313-E314,2))</f>
        <v>60242.5</v>
      </c>
    </row>
    <row r="315">
      <c r="A315">
        <v>303</v>
      </c>
      <c r="B315" s="7">
        <f>IF(G314&lt;=0,"",EDATE($B$4,A315-1))</f>
        <v>55519</v>
      </c>
      <c r="C315" s="8">
        <f>IF(G314&lt;=0,0,IF(A315&gt;=$B$3*12,ROUND(G314*(1+$B$2/100/12),2),MIN($B$6,ROUND(G314*(1+$B$2/100/12),2))))</f>
        <v>1199.1</v>
      </c>
      <c r="D315" s="8">
        <f>IF(G314&lt;=0,0,ROUND(G314*$B$2/100/12,2))</f>
        <v>301.21</v>
      </c>
      <c r="E315" s="8">
        <f>IF(G314&lt;=0,0,MIN(G314,ROUND(C315-D315+F315,2)))</f>
        <v>897.89</v>
      </c>
      <c r="F315" s="9">
        <f>IF(G314&lt;=0,0,$B$5)</f>
        <v>0</v>
      </c>
      <c r="G315" s="8">
        <f>MAX(0,ROUND(G314-E315,2))</f>
        <v>59344.61</v>
      </c>
    </row>
    <row r="316">
      <c r="A316">
        <v>304</v>
      </c>
      <c r="B316" s="7">
        <f>IF(G315&lt;=0,"",EDATE($B$4,A316-1))</f>
        <v>55550</v>
      </c>
      <c r="C316" s="8">
        <f>IF(G315&lt;=0,0,IF(A316&gt;=$B$3*12,ROUND(G315*(1+$B$2/100/12),2),MIN($B$6,ROUND(G315*(1+$B$2/100/12),2))))</f>
        <v>1199.1</v>
      </c>
      <c r="D316" s="8">
        <f>IF(G315&lt;=0,0,ROUND(G315*$B$2/100/12,2))</f>
        <v>296.72</v>
      </c>
      <c r="E316" s="8">
        <f>IF(G315&lt;=0,0,MIN(G315,ROUND(C316-D316+F316,2)))</f>
        <v>902.38</v>
      </c>
      <c r="F316" s="9">
        <f>IF(G315&lt;=0,0,$B$5)</f>
        <v>0</v>
      </c>
      <c r="G316" s="8">
        <f>MAX(0,ROUND(G315-E316,2))</f>
        <v>58442.23</v>
      </c>
    </row>
    <row r="317">
      <c r="A317">
        <v>305</v>
      </c>
      <c r="B317" s="7">
        <f>IF(G316&lt;=0,"",EDATE($B$4,A317-1))</f>
        <v>55579</v>
      </c>
      <c r="C317" s="8">
        <f>IF(G316&lt;=0,0,IF(A317&gt;=$B$3*12,ROUND(G316*(1+$B$2/100/12),2),MIN($B$6,ROUND(G316*(1+$B$2/100/12),2))))</f>
        <v>1199.1</v>
      </c>
      <c r="D317" s="8">
        <f>IF(G316&lt;=0,0,ROUND(G316*$B$2/100/12,2))</f>
        <v>292.21</v>
      </c>
      <c r="E317" s="8">
        <f>IF(G316&lt;=0,0,MIN(G316,ROUND(C317-D317+F317,2)))</f>
        <v>906.89</v>
      </c>
      <c r="F317" s="9">
        <f>IF(G316&lt;=0,0,$B$5)</f>
        <v>0</v>
      </c>
      <c r="G317" s="8">
        <f>MAX(0,ROUND(G316-E317,2))</f>
        <v>57535.34</v>
      </c>
    </row>
    <row r="318">
      <c r="A318">
        <v>306</v>
      </c>
      <c r="B318" s="7">
        <f>IF(G317&lt;=0,"",EDATE($B$4,A318-1))</f>
        <v>55610</v>
      </c>
      <c r="C318" s="8">
        <f>IF(G317&lt;=0,0,IF(A318&gt;=$B$3*12,ROUND(G317*(1+$B$2/100/12),2),MIN($B$6,ROUND(G317*(1+$B$2/100/12),2))))</f>
        <v>1199.1</v>
      </c>
      <c r="D318" s="8">
        <f>IF(G317&lt;=0,0,ROUND(G317*$B$2/100/12,2))</f>
        <v>287.68</v>
      </c>
      <c r="E318" s="8">
        <f>IF(G317&lt;=0,0,MIN(G317,ROUND(C318-D318+F318,2)))</f>
        <v>911.42</v>
      </c>
      <c r="F318" s="9">
        <f>IF(G317&lt;=0,0,$B$5)</f>
        <v>0</v>
      </c>
      <c r="G318" s="8">
        <f>MAX(0,ROUND(G317-E318,2))</f>
        <v>56623.92</v>
      </c>
    </row>
    <row r="319">
      <c r="A319">
        <v>307</v>
      </c>
      <c r="B319" s="7">
        <f>IF(G318&lt;=0,"",EDATE($B$4,A319-1))</f>
        <v>55640</v>
      </c>
      <c r="C319" s="8">
        <f>IF(G318&lt;=0,0,IF(A319&gt;=$B$3*12,ROUND(G318*(1+$B$2/100/12),2),MIN($B$6,ROUND(G318*(1+$B$2/100/12),2))))</f>
        <v>1199.1</v>
      </c>
      <c r="D319" s="8">
        <f>IF(G318&lt;=0,0,ROUND(G318*$B$2/100/12,2))</f>
        <v>283.12</v>
      </c>
      <c r="E319" s="8">
        <f>IF(G318&lt;=0,0,MIN(G318,ROUND(C319-D319+F319,2)))</f>
        <v>915.98</v>
      </c>
      <c r="F319" s="9">
        <f>IF(G318&lt;=0,0,$B$5)</f>
        <v>0</v>
      </c>
      <c r="G319" s="8">
        <f>MAX(0,ROUND(G318-E319,2))</f>
        <v>55707.94</v>
      </c>
    </row>
    <row r="320">
      <c r="A320">
        <v>308</v>
      </c>
      <c r="B320" s="7">
        <f>IF(G319&lt;=0,"",EDATE($B$4,A320-1))</f>
        <v>55671</v>
      </c>
      <c r="C320" s="8">
        <f>IF(G319&lt;=0,0,IF(A320&gt;=$B$3*12,ROUND(G319*(1+$B$2/100/12),2),MIN($B$6,ROUND(G319*(1+$B$2/100/12),2))))</f>
        <v>1199.1</v>
      </c>
      <c r="D320" s="8">
        <f>IF(G319&lt;=0,0,ROUND(G319*$B$2/100/12,2))</f>
        <v>278.54</v>
      </c>
      <c r="E320" s="8">
        <f>IF(G319&lt;=0,0,MIN(G319,ROUND(C320-D320+F320,2)))</f>
        <v>920.56</v>
      </c>
      <c r="F320" s="9">
        <f>IF(G319&lt;=0,0,$B$5)</f>
        <v>0</v>
      </c>
      <c r="G320" s="8">
        <f>MAX(0,ROUND(G319-E320,2))</f>
        <v>54787.38</v>
      </c>
    </row>
    <row r="321">
      <c r="A321">
        <v>309</v>
      </c>
      <c r="B321" s="7">
        <f>IF(G320&lt;=0,"",EDATE($B$4,A321-1))</f>
        <v>55701</v>
      </c>
      <c r="C321" s="8">
        <f>IF(G320&lt;=0,0,IF(A321&gt;=$B$3*12,ROUND(G320*(1+$B$2/100/12),2),MIN($B$6,ROUND(G320*(1+$B$2/100/12),2))))</f>
        <v>1199.1</v>
      </c>
      <c r="D321" s="8">
        <f>IF(G320&lt;=0,0,ROUND(G320*$B$2/100/12,2))</f>
        <v>273.94</v>
      </c>
      <c r="E321" s="8">
        <f>IF(G320&lt;=0,0,MIN(G320,ROUND(C321-D321+F321,2)))</f>
        <v>925.16</v>
      </c>
      <c r="F321" s="9">
        <f>IF(G320&lt;=0,0,$B$5)</f>
        <v>0</v>
      </c>
      <c r="G321" s="8">
        <f>MAX(0,ROUND(G320-E321,2))</f>
        <v>53862.22</v>
      </c>
    </row>
    <row r="322">
      <c r="A322">
        <v>310</v>
      </c>
      <c r="B322" s="7">
        <f>IF(G321&lt;=0,"",EDATE($B$4,A322-1))</f>
        <v>55732</v>
      </c>
      <c r="C322" s="8">
        <f>IF(G321&lt;=0,0,IF(A322&gt;=$B$3*12,ROUND(G321*(1+$B$2/100/12),2),MIN($B$6,ROUND(G321*(1+$B$2/100/12),2))))</f>
        <v>1199.1</v>
      </c>
      <c r="D322" s="8">
        <f>IF(G321&lt;=0,0,ROUND(G321*$B$2/100/12,2))</f>
        <v>269.31</v>
      </c>
      <c r="E322" s="8">
        <f>IF(G321&lt;=0,0,MIN(G321,ROUND(C322-D322+F322,2)))</f>
        <v>929.79</v>
      </c>
      <c r="F322" s="9">
        <f>IF(G321&lt;=0,0,$B$5)</f>
        <v>0</v>
      </c>
      <c r="G322" s="8">
        <f>MAX(0,ROUND(G321-E322,2))</f>
        <v>52932.43</v>
      </c>
    </row>
    <row r="323">
      <c r="A323">
        <v>311</v>
      </c>
      <c r="B323" s="7">
        <f>IF(G322&lt;=0,"",EDATE($B$4,A323-1))</f>
        <v>55763</v>
      </c>
      <c r="C323" s="8">
        <f>IF(G322&lt;=0,0,IF(A323&gt;=$B$3*12,ROUND(G322*(1+$B$2/100/12),2),MIN($B$6,ROUND(G322*(1+$B$2/100/12),2))))</f>
        <v>1199.1</v>
      </c>
      <c r="D323" s="8">
        <f>IF(G322&lt;=0,0,ROUND(G322*$B$2/100/12,2))</f>
        <v>264.66</v>
      </c>
      <c r="E323" s="8">
        <f>IF(G322&lt;=0,0,MIN(G322,ROUND(C323-D323+F323,2)))</f>
        <v>934.44</v>
      </c>
      <c r="F323" s="9">
        <f>IF(G322&lt;=0,0,$B$5)</f>
        <v>0</v>
      </c>
      <c r="G323" s="8">
        <f>MAX(0,ROUND(G322-E323,2))</f>
        <v>51997.99</v>
      </c>
    </row>
    <row r="324">
      <c r="A324">
        <v>312</v>
      </c>
      <c r="B324" s="7">
        <f>IF(G323&lt;=0,"",EDATE($B$4,A324-1))</f>
        <v>55793</v>
      </c>
      <c r="C324" s="8">
        <f>IF(G323&lt;=0,0,IF(A324&gt;=$B$3*12,ROUND(G323*(1+$B$2/100/12),2),MIN($B$6,ROUND(G323*(1+$B$2/100/12),2))))</f>
        <v>1199.1</v>
      </c>
      <c r="D324" s="8">
        <f>IF(G323&lt;=0,0,ROUND(G323*$B$2/100/12,2))</f>
        <v>259.99</v>
      </c>
      <c r="E324" s="8">
        <f>IF(G323&lt;=0,0,MIN(G323,ROUND(C324-D324+F324,2)))</f>
        <v>939.11</v>
      </c>
      <c r="F324" s="9">
        <f>IF(G323&lt;=0,0,$B$5)</f>
        <v>0</v>
      </c>
      <c r="G324" s="8">
        <f>MAX(0,ROUND(G323-E324,2))</f>
        <v>51058.88</v>
      </c>
    </row>
    <row r="325">
      <c r="A325">
        <v>313</v>
      </c>
      <c r="B325" s="7">
        <f>IF(G324&lt;=0,"",EDATE($B$4,A325-1))</f>
        <v>55824</v>
      </c>
      <c r="C325" s="8">
        <f>IF(G324&lt;=0,0,IF(A325&gt;=$B$3*12,ROUND(G324*(1+$B$2/100/12),2),MIN($B$6,ROUND(G324*(1+$B$2/100/12),2))))</f>
        <v>1199.1</v>
      </c>
      <c r="D325" s="8">
        <f>IF(G324&lt;=0,0,ROUND(G324*$B$2/100/12,2))</f>
        <v>255.29</v>
      </c>
      <c r="E325" s="8">
        <f>IF(G324&lt;=0,0,MIN(G324,ROUND(C325-D325+F325,2)))</f>
        <v>943.81</v>
      </c>
      <c r="F325" s="9">
        <f>IF(G324&lt;=0,0,$B$5)</f>
        <v>0</v>
      </c>
      <c r="G325" s="8">
        <f>MAX(0,ROUND(G324-E325,2))</f>
        <v>50115.07</v>
      </c>
    </row>
    <row r="326">
      <c r="A326">
        <v>314</v>
      </c>
      <c r="B326" s="7">
        <f>IF(G325&lt;=0,"",EDATE($B$4,A326-1))</f>
        <v>55854</v>
      </c>
      <c r="C326" s="8">
        <f>IF(G325&lt;=0,0,IF(A326&gt;=$B$3*12,ROUND(G325*(1+$B$2/100/12),2),MIN($B$6,ROUND(G325*(1+$B$2/100/12),2))))</f>
        <v>1199.1</v>
      </c>
      <c r="D326" s="8">
        <f>IF(G325&lt;=0,0,ROUND(G325*$B$2/100/12,2))</f>
        <v>250.58</v>
      </c>
      <c r="E326" s="8">
        <f>IF(G325&lt;=0,0,MIN(G325,ROUND(C326-D326+F326,2)))</f>
        <v>948.52</v>
      </c>
      <c r="F326" s="9">
        <f>IF(G325&lt;=0,0,$B$5)</f>
        <v>0</v>
      </c>
      <c r="G326" s="8">
        <f>MAX(0,ROUND(G325-E326,2))</f>
        <v>49166.55</v>
      </c>
    </row>
    <row r="327">
      <c r="A327">
        <v>315</v>
      </c>
      <c r="B327" s="7">
        <f>IF(G326&lt;=0,"",EDATE($B$4,A327-1))</f>
        <v>55885</v>
      </c>
      <c r="C327" s="8">
        <f>IF(G326&lt;=0,0,IF(A327&gt;=$B$3*12,ROUND(G326*(1+$B$2/100/12),2),MIN($B$6,ROUND(G326*(1+$B$2/100/12),2))))</f>
        <v>1199.1</v>
      </c>
      <c r="D327" s="8">
        <f>IF(G326&lt;=0,0,ROUND(G326*$B$2/100/12,2))</f>
        <v>245.83</v>
      </c>
      <c r="E327" s="8">
        <f>IF(G326&lt;=0,0,MIN(G326,ROUND(C327-D327+F327,2)))</f>
        <v>953.27</v>
      </c>
      <c r="F327" s="9">
        <f>IF(G326&lt;=0,0,$B$5)</f>
        <v>0</v>
      </c>
      <c r="G327" s="8">
        <f>MAX(0,ROUND(G326-E327,2))</f>
        <v>48213.28</v>
      </c>
    </row>
    <row r="328">
      <c r="A328">
        <v>316</v>
      </c>
      <c r="B328" s="7">
        <f>IF(G327&lt;=0,"",EDATE($B$4,A328-1))</f>
        <v>55916</v>
      </c>
      <c r="C328" s="8">
        <f>IF(G327&lt;=0,0,IF(A328&gt;=$B$3*12,ROUND(G327*(1+$B$2/100/12),2),MIN($B$6,ROUND(G327*(1+$B$2/100/12),2))))</f>
        <v>1199.1</v>
      </c>
      <c r="D328" s="8">
        <f>IF(G327&lt;=0,0,ROUND(G327*$B$2/100/12,2))</f>
        <v>241.07</v>
      </c>
      <c r="E328" s="8">
        <f>IF(G327&lt;=0,0,MIN(G327,ROUND(C328-D328+F328,2)))</f>
        <v>958.03</v>
      </c>
      <c r="F328" s="9">
        <f>IF(G327&lt;=0,0,$B$5)</f>
        <v>0</v>
      </c>
      <c r="G328" s="8">
        <f>MAX(0,ROUND(G327-E328,2))</f>
        <v>47255.25</v>
      </c>
    </row>
    <row r="329">
      <c r="A329">
        <v>317</v>
      </c>
      <c r="B329" s="7">
        <f>IF(G328&lt;=0,"",EDATE($B$4,A329-1))</f>
        <v>55944</v>
      </c>
      <c r="C329" s="8">
        <f>IF(G328&lt;=0,0,IF(A329&gt;=$B$3*12,ROUND(G328*(1+$B$2/100/12),2),MIN($B$6,ROUND(G328*(1+$B$2/100/12),2))))</f>
        <v>1199.1</v>
      </c>
      <c r="D329" s="8">
        <f>IF(G328&lt;=0,0,ROUND(G328*$B$2/100/12,2))</f>
        <v>236.28</v>
      </c>
      <c r="E329" s="8">
        <f>IF(G328&lt;=0,0,MIN(G328,ROUND(C329-D329+F329,2)))</f>
        <v>962.82</v>
      </c>
      <c r="F329" s="9">
        <f>IF(G328&lt;=0,0,$B$5)</f>
        <v>0</v>
      </c>
      <c r="G329" s="8">
        <f>MAX(0,ROUND(G328-E329,2))</f>
        <v>46292.43</v>
      </c>
    </row>
    <row r="330">
      <c r="A330">
        <v>318</v>
      </c>
      <c r="B330" s="7">
        <f>IF(G329&lt;=0,"",EDATE($B$4,A330-1))</f>
        <v>55975</v>
      </c>
      <c r="C330" s="8">
        <f>IF(G329&lt;=0,0,IF(A330&gt;=$B$3*12,ROUND(G329*(1+$B$2/100/12),2),MIN($B$6,ROUND(G329*(1+$B$2/100/12),2))))</f>
        <v>1199.1</v>
      </c>
      <c r="D330" s="8">
        <f>IF(G329&lt;=0,0,ROUND(G329*$B$2/100/12,2))</f>
        <v>231.46</v>
      </c>
      <c r="E330" s="8">
        <f>IF(G329&lt;=0,0,MIN(G329,ROUND(C330-D330+F330,2)))</f>
        <v>967.64</v>
      </c>
      <c r="F330" s="9">
        <f>IF(G329&lt;=0,0,$B$5)</f>
        <v>0</v>
      </c>
      <c r="G330" s="8">
        <f>MAX(0,ROUND(G329-E330,2))</f>
        <v>45324.79</v>
      </c>
    </row>
    <row r="331">
      <c r="A331">
        <v>319</v>
      </c>
      <c r="B331" s="7">
        <f>IF(G330&lt;=0,"",EDATE($B$4,A331-1))</f>
        <v>56005</v>
      </c>
      <c r="C331" s="8">
        <f>IF(G330&lt;=0,0,IF(A331&gt;=$B$3*12,ROUND(G330*(1+$B$2/100/12),2),MIN($B$6,ROUND(G330*(1+$B$2/100/12),2))))</f>
        <v>1199.1</v>
      </c>
      <c r="D331" s="8">
        <f>IF(G330&lt;=0,0,ROUND(G330*$B$2/100/12,2))</f>
        <v>226.62</v>
      </c>
      <c r="E331" s="8">
        <f>IF(G330&lt;=0,0,MIN(G330,ROUND(C331-D331+F331,2)))</f>
        <v>972.48</v>
      </c>
      <c r="F331" s="9">
        <f>IF(G330&lt;=0,0,$B$5)</f>
        <v>0</v>
      </c>
      <c r="G331" s="8">
        <f>MAX(0,ROUND(G330-E331,2))</f>
        <v>44352.31</v>
      </c>
    </row>
    <row r="332">
      <c r="A332">
        <v>320</v>
      </c>
      <c r="B332" s="7">
        <f>IF(G331&lt;=0,"",EDATE($B$4,A332-1))</f>
        <v>56036</v>
      </c>
      <c r="C332" s="8">
        <f>IF(G331&lt;=0,0,IF(A332&gt;=$B$3*12,ROUND(G331*(1+$B$2/100/12),2),MIN($B$6,ROUND(G331*(1+$B$2/100/12),2))))</f>
        <v>1199.1</v>
      </c>
      <c r="D332" s="8">
        <f>IF(G331&lt;=0,0,ROUND(G331*$B$2/100/12,2))</f>
        <v>221.76</v>
      </c>
      <c r="E332" s="8">
        <f>IF(G331&lt;=0,0,MIN(G331,ROUND(C332-D332+F332,2)))</f>
        <v>977.34</v>
      </c>
      <c r="F332" s="9">
        <f>IF(G331&lt;=0,0,$B$5)</f>
        <v>0</v>
      </c>
      <c r="G332" s="8">
        <f>MAX(0,ROUND(G331-E332,2))</f>
        <v>43374.97</v>
      </c>
    </row>
    <row r="333">
      <c r="A333">
        <v>321</v>
      </c>
      <c r="B333" s="7">
        <f>IF(G332&lt;=0,"",EDATE($B$4,A333-1))</f>
        <v>56066</v>
      </c>
      <c r="C333" s="8">
        <f>IF(G332&lt;=0,0,IF(A333&gt;=$B$3*12,ROUND(G332*(1+$B$2/100/12),2),MIN($B$6,ROUND(G332*(1+$B$2/100/12),2))))</f>
        <v>1199.1</v>
      </c>
      <c r="D333" s="8">
        <f>IF(G332&lt;=0,0,ROUND(G332*$B$2/100/12,2))</f>
        <v>216.87</v>
      </c>
      <c r="E333" s="8">
        <f>IF(G332&lt;=0,0,MIN(G332,ROUND(C333-D333+F333,2)))</f>
        <v>982.23</v>
      </c>
      <c r="F333" s="9">
        <f>IF(G332&lt;=0,0,$B$5)</f>
        <v>0</v>
      </c>
      <c r="G333" s="8">
        <f>MAX(0,ROUND(G332-E333,2))</f>
        <v>42392.74</v>
      </c>
    </row>
    <row r="334">
      <c r="A334">
        <v>322</v>
      </c>
      <c r="B334" s="7">
        <f>IF(G333&lt;=0,"",EDATE($B$4,A334-1))</f>
        <v>56097</v>
      </c>
      <c r="C334" s="8">
        <f>IF(G333&lt;=0,0,IF(A334&gt;=$B$3*12,ROUND(G333*(1+$B$2/100/12),2),MIN($B$6,ROUND(G333*(1+$B$2/100/12),2))))</f>
        <v>1199.1</v>
      </c>
      <c r="D334" s="8">
        <f>IF(G333&lt;=0,0,ROUND(G333*$B$2/100/12,2))</f>
        <v>211.96</v>
      </c>
      <c r="E334" s="8">
        <f>IF(G333&lt;=0,0,MIN(G333,ROUND(C334-D334+F334,2)))</f>
        <v>987.14</v>
      </c>
      <c r="F334" s="9">
        <f>IF(G333&lt;=0,0,$B$5)</f>
        <v>0</v>
      </c>
      <c r="G334" s="8">
        <f>MAX(0,ROUND(G333-E334,2))</f>
        <v>41405.6</v>
      </c>
    </row>
    <row r="335">
      <c r="A335">
        <v>323</v>
      </c>
      <c r="B335" s="7">
        <f>IF(G334&lt;=0,"",EDATE($B$4,A335-1))</f>
        <v>56128</v>
      </c>
      <c r="C335" s="8">
        <f>IF(G334&lt;=0,0,IF(A335&gt;=$B$3*12,ROUND(G334*(1+$B$2/100/12),2),MIN($B$6,ROUND(G334*(1+$B$2/100/12),2))))</f>
        <v>1199.1</v>
      </c>
      <c r="D335" s="8">
        <f>IF(G334&lt;=0,0,ROUND(G334*$B$2/100/12,2))</f>
        <v>207.03</v>
      </c>
      <c r="E335" s="8">
        <f>IF(G334&lt;=0,0,MIN(G334,ROUND(C335-D335+F335,2)))</f>
        <v>992.07</v>
      </c>
      <c r="F335" s="9">
        <f>IF(G334&lt;=0,0,$B$5)</f>
        <v>0</v>
      </c>
      <c r="G335" s="8">
        <f>MAX(0,ROUND(G334-E335,2))</f>
        <v>40413.53</v>
      </c>
    </row>
    <row r="336">
      <c r="A336">
        <v>324</v>
      </c>
      <c r="B336" s="7">
        <f>IF(G335&lt;=0,"",EDATE($B$4,A336-1))</f>
        <v>56158</v>
      </c>
      <c r="C336" s="8">
        <f>IF(G335&lt;=0,0,IF(A336&gt;=$B$3*12,ROUND(G335*(1+$B$2/100/12),2),MIN($B$6,ROUND(G335*(1+$B$2/100/12),2))))</f>
        <v>1199.1</v>
      </c>
      <c r="D336" s="8">
        <f>IF(G335&lt;=0,0,ROUND(G335*$B$2/100/12,2))</f>
        <v>202.07</v>
      </c>
      <c r="E336" s="8">
        <f>IF(G335&lt;=0,0,MIN(G335,ROUND(C336-D336+F336,2)))</f>
        <v>997.03</v>
      </c>
      <c r="F336" s="9">
        <f>IF(G335&lt;=0,0,$B$5)</f>
        <v>0</v>
      </c>
      <c r="G336" s="8">
        <f>MAX(0,ROUND(G335-E336,2))</f>
        <v>39416.5</v>
      </c>
    </row>
    <row r="337">
      <c r="A337">
        <v>325</v>
      </c>
      <c r="B337" s="7">
        <f>IF(G336&lt;=0,"",EDATE($B$4,A337-1))</f>
        <v>56189</v>
      </c>
      <c r="C337" s="8">
        <f>IF(G336&lt;=0,0,IF(A337&gt;=$B$3*12,ROUND(G336*(1+$B$2/100/12),2),MIN($B$6,ROUND(G336*(1+$B$2/100/12),2))))</f>
        <v>1199.1</v>
      </c>
      <c r="D337" s="8">
        <f>IF(G336&lt;=0,0,ROUND(G336*$B$2/100/12,2))</f>
        <v>197.08</v>
      </c>
      <c r="E337" s="8">
        <f>IF(G336&lt;=0,0,MIN(G336,ROUND(C337-D337+F337,2)))</f>
        <v>1002.02</v>
      </c>
      <c r="F337" s="9">
        <f>IF(G336&lt;=0,0,$B$5)</f>
        <v>0</v>
      </c>
      <c r="G337" s="8">
        <f>MAX(0,ROUND(G336-E337,2))</f>
        <v>38414.48</v>
      </c>
    </row>
    <row r="338">
      <c r="A338">
        <v>326</v>
      </c>
      <c r="B338" s="7">
        <f>IF(G337&lt;=0,"",EDATE($B$4,A338-1))</f>
        <v>56219</v>
      </c>
      <c r="C338" s="8">
        <f>IF(G337&lt;=0,0,IF(A338&gt;=$B$3*12,ROUND(G337*(1+$B$2/100/12),2),MIN($B$6,ROUND(G337*(1+$B$2/100/12),2))))</f>
        <v>1199.1</v>
      </c>
      <c r="D338" s="8">
        <f>IF(G337&lt;=0,0,ROUND(G337*$B$2/100/12,2))</f>
        <v>192.07</v>
      </c>
      <c r="E338" s="8">
        <f>IF(G337&lt;=0,0,MIN(G337,ROUND(C338-D338+F338,2)))</f>
        <v>1007.03</v>
      </c>
      <c r="F338" s="9">
        <f>IF(G337&lt;=0,0,$B$5)</f>
        <v>0</v>
      </c>
      <c r="G338" s="8">
        <f>MAX(0,ROUND(G337-E338,2))</f>
        <v>37407.45</v>
      </c>
    </row>
    <row r="339">
      <c r="A339">
        <v>327</v>
      </c>
      <c r="B339" s="7">
        <f>IF(G338&lt;=0,"",EDATE($B$4,A339-1))</f>
        <v>56250</v>
      </c>
      <c r="C339" s="8">
        <f>IF(G338&lt;=0,0,IF(A339&gt;=$B$3*12,ROUND(G338*(1+$B$2/100/12),2),MIN($B$6,ROUND(G338*(1+$B$2/100/12),2))))</f>
        <v>1199.1</v>
      </c>
      <c r="D339" s="8">
        <f>IF(G338&lt;=0,0,ROUND(G338*$B$2/100/12,2))</f>
        <v>187.04</v>
      </c>
      <c r="E339" s="8">
        <f>IF(G338&lt;=0,0,MIN(G338,ROUND(C339-D339+F339,2)))</f>
        <v>1012.06</v>
      </c>
      <c r="F339" s="9">
        <f>IF(G338&lt;=0,0,$B$5)</f>
        <v>0</v>
      </c>
      <c r="G339" s="8">
        <f>MAX(0,ROUND(G338-E339,2))</f>
        <v>36395.39</v>
      </c>
    </row>
    <row r="340">
      <c r="A340">
        <v>328</v>
      </c>
      <c r="B340" s="7">
        <f>IF(G339&lt;=0,"",EDATE($B$4,A340-1))</f>
        <v>56281</v>
      </c>
      <c r="C340" s="8">
        <f>IF(G339&lt;=0,0,IF(A340&gt;=$B$3*12,ROUND(G339*(1+$B$2/100/12),2),MIN($B$6,ROUND(G339*(1+$B$2/100/12),2))))</f>
        <v>1199.1</v>
      </c>
      <c r="D340" s="8">
        <f>IF(G339&lt;=0,0,ROUND(G339*$B$2/100/12,2))</f>
        <v>181.98</v>
      </c>
      <c r="E340" s="8">
        <f>IF(G339&lt;=0,0,MIN(G339,ROUND(C340-D340+F340,2)))</f>
        <v>1017.12</v>
      </c>
      <c r="F340" s="9">
        <f>IF(G339&lt;=0,0,$B$5)</f>
        <v>0</v>
      </c>
      <c r="G340" s="8">
        <f>MAX(0,ROUND(G339-E340,2))</f>
        <v>35378.27</v>
      </c>
    </row>
    <row r="341">
      <c r="A341">
        <v>329</v>
      </c>
      <c r="B341" s="7">
        <f>IF(G340&lt;=0,"",EDATE($B$4,A341-1))</f>
        <v>56309</v>
      </c>
      <c r="C341" s="8">
        <f>IF(G340&lt;=0,0,IF(A341&gt;=$B$3*12,ROUND(G340*(1+$B$2/100/12),2),MIN($B$6,ROUND(G340*(1+$B$2/100/12),2))))</f>
        <v>1199.1</v>
      </c>
      <c r="D341" s="8">
        <f>IF(G340&lt;=0,0,ROUND(G340*$B$2/100/12,2))</f>
        <v>176.89</v>
      </c>
      <c r="E341" s="8">
        <f>IF(G340&lt;=0,0,MIN(G340,ROUND(C341-D341+F341,2)))</f>
        <v>1022.21</v>
      </c>
      <c r="F341" s="9">
        <f>IF(G340&lt;=0,0,$B$5)</f>
        <v>0</v>
      </c>
      <c r="G341" s="8">
        <f>MAX(0,ROUND(G340-E341,2))</f>
        <v>34356.06</v>
      </c>
    </row>
    <row r="342">
      <c r="A342">
        <v>330</v>
      </c>
      <c r="B342" s="7">
        <f>IF(G341&lt;=0,"",EDATE($B$4,A342-1))</f>
        <v>56340</v>
      </c>
      <c r="C342" s="8">
        <f>IF(G341&lt;=0,0,IF(A342&gt;=$B$3*12,ROUND(G341*(1+$B$2/100/12),2),MIN($B$6,ROUND(G341*(1+$B$2/100/12),2))))</f>
        <v>1199.1</v>
      </c>
      <c r="D342" s="8">
        <f>IF(G341&lt;=0,0,ROUND(G341*$B$2/100/12,2))</f>
        <v>171.78</v>
      </c>
      <c r="E342" s="8">
        <f>IF(G341&lt;=0,0,MIN(G341,ROUND(C342-D342+F342,2)))</f>
        <v>1027.32</v>
      </c>
      <c r="F342" s="9">
        <f>IF(G341&lt;=0,0,$B$5)</f>
        <v>0</v>
      </c>
      <c r="G342" s="8">
        <f>MAX(0,ROUND(G341-E342,2))</f>
        <v>33328.74</v>
      </c>
    </row>
    <row r="343">
      <c r="A343">
        <v>331</v>
      </c>
      <c r="B343" s="7">
        <f>IF(G342&lt;=0,"",EDATE($B$4,A343-1))</f>
        <v>56370</v>
      </c>
      <c r="C343" s="8">
        <f>IF(G342&lt;=0,0,IF(A343&gt;=$B$3*12,ROUND(G342*(1+$B$2/100/12),2),MIN($B$6,ROUND(G342*(1+$B$2/100/12),2))))</f>
        <v>1199.1</v>
      </c>
      <c r="D343" s="8">
        <f>IF(G342&lt;=0,0,ROUND(G342*$B$2/100/12,2))</f>
        <v>166.64</v>
      </c>
      <c r="E343" s="8">
        <f>IF(G342&lt;=0,0,MIN(G342,ROUND(C343-D343+F343,2)))</f>
        <v>1032.46</v>
      </c>
      <c r="F343" s="9">
        <f>IF(G342&lt;=0,0,$B$5)</f>
        <v>0</v>
      </c>
      <c r="G343" s="8">
        <f>MAX(0,ROUND(G342-E343,2))</f>
        <v>32296.28</v>
      </c>
    </row>
    <row r="344">
      <c r="A344">
        <v>332</v>
      </c>
      <c r="B344" s="7">
        <f>IF(G343&lt;=0,"",EDATE($B$4,A344-1))</f>
        <v>56401</v>
      </c>
      <c r="C344" s="8">
        <f>IF(G343&lt;=0,0,IF(A344&gt;=$B$3*12,ROUND(G343*(1+$B$2/100/12),2),MIN($B$6,ROUND(G343*(1+$B$2/100/12),2))))</f>
        <v>1199.1</v>
      </c>
      <c r="D344" s="8">
        <f>IF(G343&lt;=0,0,ROUND(G343*$B$2/100/12,2))</f>
        <v>161.48</v>
      </c>
      <c r="E344" s="8">
        <f>IF(G343&lt;=0,0,MIN(G343,ROUND(C344-D344+F344,2)))</f>
        <v>1037.62</v>
      </c>
      <c r="F344" s="9">
        <f>IF(G343&lt;=0,0,$B$5)</f>
        <v>0</v>
      </c>
      <c r="G344" s="8">
        <f>MAX(0,ROUND(G343-E344,2))</f>
        <v>31258.66</v>
      </c>
    </row>
    <row r="345">
      <c r="A345">
        <v>333</v>
      </c>
      <c r="B345" s="7">
        <f>IF(G344&lt;=0,"",EDATE($B$4,A345-1))</f>
        <v>56431</v>
      </c>
      <c r="C345" s="8">
        <f>IF(G344&lt;=0,0,IF(A345&gt;=$B$3*12,ROUND(G344*(1+$B$2/100/12),2),MIN($B$6,ROUND(G344*(1+$B$2/100/12),2))))</f>
        <v>1199.1</v>
      </c>
      <c r="D345" s="8">
        <f>IF(G344&lt;=0,0,ROUND(G344*$B$2/100/12,2))</f>
        <v>156.29</v>
      </c>
      <c r="E345" s="8">
        <f>IF(G344&lt;=0,0,MIN(G344,ROUND(C345-D345+F345,2)))</f>
        <v>1042.81</v>
      </c>
      <c r="F345" s="9">
        <f>IF(G344&lt;=0,0,$B$5)</f>
        <v>0</v>
      </c>
      <c r="G345" s="8">
        <f>MAX(0,ROUND(G344-E345,2))</f>
        <v>30215.85</v>
      </c>
    </row>
    <row r="346">
      <c r="A346">
        <v>334</v>
      </c>
      <c r="B346" s="7">
        <f>IF(G345&lt;=0,"",EDATE($B$4,A346-1))</f>
        <v>56462</v>
      </c>
      <c r="C346" s="8">
        <f>IF(G345&lt;=0,0,IF(A346&gt;=$B$3*12,ROUND(G345*(1+$B$2/100/12),2),MIN($B$6,ROUND(G345*(1+$B$2/100/12),2))))</f>
        <v>1199.1</v>
      </c>
      <c r="D346" s="8">
        <f>IF(G345&lt;=0,0,ROUND(G345*$B$2/100/12,2))</f>
        <v>151.08</v>
      </c>
      <c r="E346" s="8">
        <f>IF(G345&lt;=0,0,MIN(G345,ROUND(C346-D346+F346,2)))</f>
        <v>1048.02</v>
      </c>
      <c r="F346" s="9">
        <f>IF(G345&lt;=0,0,$B$5)</f>
        <v>0</v>
      </c>
      <c r="G346" s="8">
        <f>MAX(0,ROUND(G345-E346,2))</f>
        <v>29167.83</v>
      </c>
    </row>
    <row r="347">
      <c r="A347">
        <v>335</v>
      </c>
      <c r="B347" s="7">
        <f>IF(G346&lt;=0,"",EDATE($B$4,A347-1))</f>
        <v>56493</v>
      </c>
      <c r="C347" s="8">
        <f>IF(G346&lt;=0,0,IF(A347&gt;=$B$3*12,ROUND(G346*(1+$B$2/100/12),2),MIN($B$6,ROUND(G346*(1+$B$2/100/12),2))))</f>
        <v>1199.1</v>
      </c>
      <c r="D347" s="8">
        <f>IF(G346&lt;=0,0,ROUND(G346*$B$2/100/12,2))</f>
        <v>145.84</v>
      </c>
      <c r="E347" s="8">
        <f>IF(G346&lt;=0,0,MIN(G346,ROUND(C347-D347+F347,2)))</f>
        <v>1053.26</v>
      </c>
      <c r="F347" s="9">
        <f>IF(G346&lt;=0,0,$B$5)</f>
        <v>0</v>
      </c>
      <c r="G347" s="8">
        <f>MAX(0,ROUND(G346-E347,2))</f>
        <v>28114.57</v>
      </c>
    </row>
    <row r="348">
      <c r="A348">
        <v>336</v>
      </c>
      <c r="B348" s="7">
        <f>IF(G347&lt;=0,"",EDATE($B$4,A348-1))</f>
        <v>56523</v>
      </c>
      <c r="C348" s="8">
        <f>IF(G347&lt;=0,0,IF(A348&gt;=$B$3*12,ROUND(G347*(1+$B$2/100/12),2),MIN($B$6,ROUND(G347*(1+$B$2/100/12),2))))</f>
        <v>1199.1</v>
      </c>
      <c r="D348" s="8">
        <f>IF(G347&lt;=0,0,ROUND(G347*$B$2/100/12,2))</f>
        <v>140.57</v>
      </c>
      <c r="E348" s="8">
        <f>IF(G347&lt;=0,0,MIN(G347,ROUND(C348-D348+F348,2)))</f>
        <v>1058.53</v>
      </c>
      <c r="F348" s="9">
        <f>IF(G347&lt;=0,0,$B$5)</f>
        <v>0</v>
      </c>
      <c r="G348" s="8">
        <f>MAX(0,ROUND(G347-E348,2))</f>
        <v>27056.04</v>
      </c>
    </row>
    <row r="349">
      <c r="A349">
        <v>337</v>
      </c>
      <c r="B349" s="7">
        <f>IF(G348&lt;=0,"",EDATE($B$4,A349-1))</f>
        <v>56554</v>
      </c>
      <c r="C349" s="8">
        <f>IF(G348&lt;=0,0,IF(A349&gt;=$B$3*12,ROUND(G348*(1+$B$2/100/12),2),MIN($B$6,ROUND(G348*(1+$B$2/100/12),2))))</f>
        <v>1199.1</v>
      </c>
      <c r="D349" s="8">
        <f>IF(G348&lt;=0,0,ROUND(G348*$B$2/100/12,2))</f>
        <v>135.28</v>
      </c>
      <c r="E349" s="8">
        <f>IF(G348&lt;=0,0,MIN(G348,ROUND(C349-D349+F349,2)))</f>
        <v>1063.82</v>
      </c>
      <c r="F349" s="9">
        <f>IF(G348&lt;=0,0,$B$5)</f>
        <v>0</v>
      </c>
      <c r="G349" s="8">
        <f>MAX(0,ROUND(G348-E349,2))</f>
        <v>25992.22</v>
      </c>
    </row>
    <row r="350">
      <c r="A350">
        <v>338</v>
      </c>
      <c r="B350" s="7">
        <f>IF(G349&lt;=0,"",EDATE($B$4,A350-1))</f>
        <v>56584</v>
      </c>
      <c r="C350" s="8">
        <f>IF(G349&lt;=0,0,IF(A350&gt;=$B$3*12,ROUND(G349*(1+$B$2/100/12),2),MIN($B$6,ROUND(G349*(1+$B$2/100/12),2))))</f>
        <v>1199.1</v>
      </c>
      <c r="D350" s="8">
        <f>IF(G349&lt;=0,0,ROUND(G349*$B$2/100/12,2))</f>
        <v>129.96</v>
      </c>
      <c r="E350" s="8">
        <f>IF(G349&lt;=0,0,MIN(G349,ROUND(C350-D350+F350,2)))</f>
        <v>1069.14</v>
      </c>
      <c r="F350" s="9">
        <f>IF(G349&lt;=0,0,$B$5)</f>
        <v>0</v>
      </c>
      <c r="G350" s="8">
        <f>MAX(0,ROUND(G349-E350,2))</f>
        <v>24923.08</v>
      </c>
    </row>
    <row r="351">
      <c r="A351">
        <v>339</v>
      </c>
      <c r="B351" s="7">
        <f>IF(G350&lt;=0,"",EDATE($B$4,A351-1))</f>
        <v>56615</v>
      </c>
      <c r="C351" s="8">
        <f>IF(G350&lt;=0,0,IF(A351&gt;=$B$3*12,ROUND(G350*(1+$B$2/100/12),2),MIN($B$6,ROUND(G350*(1+$B$2/100/12),2))))</f>
        <v>1199.1</v>
      </c>
      <c r="D351" s="8">
        <f>IF(G350&lt;=0,0,ROUND(G350*$B$2/100/12,2))</f>
        <v>124.62</v>
      </c>
      <c r="E351" s="8">
        <f>IF(G350&lt;=0,0,MIN(G350,ROUND(C351-D351+F351,2)))</f>
        <v>1074.48</v>
      </c>
      <c r="F351" s="9">
        <f>IF(G350&lt;=0,0,$B$5)</f>
        <v>0</v>
      </c>
      <c r="G351" s="8">
        <f>MAX(0,ROUND(G350-E351,2))</f>
        <v>23848.6</v>
      </c>
    </row>
    <row r="352">
      <c r="A352">
        <v>340</v>
      </c>
      <c r="B352" s="7">
        <f>IF(G351&lt;=0,"",EDATE($B$4,A352-1))</f>
        <v>56646</v>
      </c>
      <c r="C352" s="8">
        <f>IF(G351&lt;=0,0,IF(A352&gt;=$B$3*12,ROUND(G351*(1+$B$2/100/12),2),MIN($B$6,ROUND(G351*(1+$B$2/100/12),2))))</f>
        <v>1199.1</v>
      </c>
      <c r="D352" s="8">
        <f>IF(G351&lt;=0,0,ROUND(G351*$B$2/100/12,2))</f>
        <v>119.24</v>
      </c>
      <c r="E352" s="8">
        <f>IF(G351&lt;=0,0,MIN(G351,ROUND(C352-D352+F352,2)))</f>
        <v>1079.86</v>
      </c>
      <c r="F352" s="9">
        <f>IF(G351&lt;=0,0,$B$5)</f>
        <v>0</v>
      </c>
      <c r="G352" s="8">
        <f>MAX(0,ROUND(G351-E352,2))</f>
        <v>22768.74</v>
      </c>
    </row>
    <row r="353">
      <c r="A353">
        <v>341</v>
      </c>
      <c r="B353" s="7">
        <f>IF(G352&lt;=0,"",EDATE($B$4,A353-1))</f>
        <v>56674</v>
      </c>
      <c r="C353" s="8">
        <f>IF(G352&lt;=0,0,IF(A353&gt;=$B$3*12,ROUND(G352*(1+$B$2/100/12),2),MIN($B$6,ROUND(G352*(1+$B$2/100/12),2))))</f>
        <v>1199.1</v>
      </c>
      <c r="D353" s="8">
        <f>IF(G352&lt;=0,0,ROUND(G352*$B$2/100/12,2))</f>
        <v>113.84</v>
      </c>
      <c r="E353" s="8">
        <f>IF(G352&lt;=0,0,MIN(G352,ROUND(C353-D353+F353,2)))</f>
        <v>1085.26</v>
      </c>
      <c r="F353" s="9">
        <f>IF(G352&lt;=0,0,$B$5)</f>
        <v>0</v>
      </c>
      <c r="G353" s="8">
        <f>MAX(0,ROUND(G352-E353,2))</f>
        <v>21683.48</v>
      </c>
    </row>
    <row r="354">
      <c r="A354">
        <v>342</v>
      </c>
      <c r="B354" s="7">
        <f>IF(G353&lt;=0,"",EDATE($B$4,A354-1))</f>
        <v>56705</v>
      </c>
      <c r="C354" s="8">
        <f>IF(G353&lt;=0,0,IF(A354&gt;=$B$3*12,ROUND(G353*(1+$B$2/100/12),2),MIN($B$6,ROUND(G353*(1+$B$2/100/12),2))))</f>
        <v>1199.1</v>
      </c>
      <c r="D354" s="8">
        <f>IF(G353&lt;=0,0,ROUND(G353*$B$2/100/12,2))</f>
        <v>108.42</v>
      </c>
      <c r="E354" s="8">
        <f>IF(G353&lt;=0,0,MIN(G353,ROUND(C354-D354+F354,2)))</f>
        <v>1090.68</v>
      </c>
      <c r="F354" s="9">
        <f>IF(G353&lt;=0,0,$B$5)</f>
        <v>0</v>
      </c>
      <c r="G354" s="8">
        <f>MAX(0,ROUND(G353-E354,2))</f>
        <v>20592.8</v>
      </c>
    </row>
    <row r="355">
      <c r="A355">
        <v>343</v>
      </c>
      <c r="B355" s="7">
        <f>IF(G354&lt;=0,"",EDATE($B$4,A355-1))</f>
        <v>56735</v>
      </c>
      <c r="C355" s="8">
        <f>IF(G354&lt;=0,0,IF(A355&gt;=$B$3*12,ROUND(G354*(1+$B$2/100/12),2),MIN($B$6,ROUND(G354*(1+$B$2/100/12),2))))</f>
        <v>1199.1</v>
      </c>
      <c r="D355" s="8">
        <f>IF(G354&lt;=0,0,ROUND(G354*$B$2/100/12,2))</f>
        <v>102.96</v>
      </c>
      <c r="E355" s="8">
        <f>IF(G354&lt;=0,0,MIN(G354,ROUND(C355-D355+F355,2)))</f>
        <v>1096.14</v>
      </c>
      <c r="F355" s="9">
        <f>IF(G354&lt;=0,0,$B$5)</f>
        <v>0</v>
      </c>
      <c r="G355" s="8">
        <f>MAX(0,ROUND(G354-E355,2))</f>
        <v>19496.66</v>
      </c>
    </row>
    <row r="356">
      <c r="A356">
        <v>344</v>
      </c>
      <c r="B356" s="7">
        <f>IF(G355&lt;=0,"",EDATE($B$4,A356-1))</f>
        <v>56766</v>
      </c>
      <c r="C356" s="8">
        <f>IF(G355&lt;=0,0,IF(A356&gt;=$B$3*12,ROUND(G355*(1+$B$2/100/12),2),MIN($B$6,ROUND(G355*(1+$B$2/100/12),2))))</f>
        <v>1199.1</v>
      </c>
      <c r="D356" s="8">
        <f>IF(G355&lt;=0,0,ROUND(G355*$B$2/100/12,2))</f>
        <v>97.48</v>
      </c>
      <c r="E356" s="8">
        <f>IF(G355&lt;=0,0,MIN(G355,ROUND(C356-D356+F356,2)))</f>
        <v>1101.62</v>
      </c>
      <c r="F356" s="9">
        <f>IF(G355&lt;=0,0,$B$5)</f>
        <v>0</v>
      </c>
      <c r="G356" s="8">
        <f>MAX(0,ROUND(G355-E356,2))</f>
        <v>18395.04</v>
      </c>
    </row>
    <row r="357">
      <c r="A357">
        <v>345</v>
      </c>
      <c r="B357" s="7">
        <f>IF(G356&lt;=0,"",EDATE($B$4,A357-1))</f>
        <v>56796</v>
      </c>
      <c r="C357" s="8">
        <f>IF(G356&lt;=0,0,IF(A357&gt;=$B$3*12,ROUND(G356*(1+$B$2/100/12),2),MIN($B$6,ROUND(G356*(1+$B$2/100/12),2))))</f>
        <v>1199.1</v>
      </c>
      <c r="D357" s="8">
        <f>IF(G356&lt;=0,0,ROUND(G356*$B$2/100/12,2))</f>
        <v>91.98</v>
      </c>
      <c r="E357" s="8">
        <f>IF(G356&lt;=0,0,MIN(G356,ROUND(C357-D357+F357,2)))</f>
        <v>1107.12</v>
      </c>
      <c r="F357" s="9">
        <f>IF(G356&lt;=0,0,$B$5)</f>
        <v>0</v>
      </c>
      <c r="G357" s="8">
        <f>MAX(0,ROUND(G356-E357,2))</f>
        <v>17287.92</v>
      </c>
    </row>
    <row r="358">
      <c r="A358">
        <v>346</v>
      </c>
      <c r="B358" s="7">
        <f>IF(G357&lt;=0,"",EDATE($B$4,A358-1))</f>
        <v>56827</v>
      </c>
      <c r="C358" s="8">
        <f>IF(G357&lt;=0,0,IF(A358&gt;=$B$3*12,ROUND(G357*(1+$B$2/100/12),2),MIN($B$6,ROUND(G357*(1+$B$2/100/12),2))))</f>
        <v>1199.1</v>
      </c>
      <c r="D358" s="8">
        <f>IF(G357&lt;=0,0,ROUND(G357*$B$2/100/12,2))</f>
        <v>86.44</v>
      </c>
      <c r="E358" s="8">
        <f>IF(G357&lt;=0,0,MIN(G357,ROUND(C358-D358+F358,2)))</f>
        <v>1112.66</v>
      </c>
      <c r="F358" s="9">
        <f>IF(G357&lt;=0,0,$B$5)</f>
        <v>0</v>
      </c>
      <c r="G358" s="8">
        <f>MAX(0,ROUND(G357-E358,2))</f>
        <v>16175.26</v>
      </c>
    </row>
    <row r="359">
      <c r="A359">
        <v>347</v>
      </c>
      <c r="B359" s="7">
        <f>IF(G358&lt;=0,"",EDATE($B$4,A359-1))</f>
        <v>56858</v>
      </c>
      <c r="C359" s="8">
        <f>IF(G358&lt;=0,0,IF(A359&gt;=$B$3*12,ROUND(G358*(1+$B$2/100/12),2),MIN($B$6,ROUND(G358*(1+$B$2/100/12),2))))</f>
        <v>1199.1</v>
      </c>
      <c r="D359" s="8">
        <f>IF(G358&lt;=0,0,ROUND(G358*$B$2/100/12,2))</f>
        <v>80.88</v>
      </c>
      <c r="E359" s="8">
        <f>IF(G358&lt;=0,0,MIN(G358,ROUND(C359-D359+F359,2)))</f>
        <v>1118.22</v>
      </c>
      <c r="F359" s="9">
        <f>IF(G358&lt;=0,0,$B$5)</f>
        <v>0</v>
      </c>
      <c r="G359" s="8">
        <f>MAX(0,ROUND(G358-E359,2))</f>
        <v>15057.04</v>
      </c>
    </row>
    <row r="360">
      <c r="A360">
        <v>348</v>
      </c>
      <c r="B360" s="7">
        <f>IF(G359&lt;=0,"",EDATE($B$4,A360-1))</f>
        <v>56888</v>
      </c>
      <c r="C360" s="8">
        <f>IF(G359&lt;=0,0,IF(A360&gt;=$B$3*12,ROUND(G359*(1+$B$2/100/12),2),MIN($B$6,ROUND(G359*(1+$B$2/100/12),2))))</f>
        <v>1199.1</v>
      </c>
      <c r="D360" s="8">
        <f>IF(G359&lt;=0,0,ROUND(G359*$B$2/100/12,2))</f>
        <v>75.29</v>
      </c>
      <c r="E360" s="8">
        <f>IF(G359&lt;=0,0,MIN(G359,ROUND(C360-D360+F360,2)))</f>
        <v>1123.81</v>
      </c>
      <c r="F360" s="9">
        <f>IF(G359&lt;=0,0,$B$5)</f>
        <v>0</v>
      </c>
      <c r="G360" s="8">
        <f>MAX(0,ROUND(G359-E360,2))</f>
        <v>13933.23</v>
      </c>
    </row>
    <row r="361">
      <c r="A361">
        <v>349</v>
      </c>
      <c r="B361" s="7">
        <f>IF(G360&lt;=0,"",EDATE($B$4,A361-1))</f>
        <v>56919</v>
      </c>
      <c r="C361" s="8">
        <f>IF(G360&lt;=0,0,IF(A361&gt;=$B$3*12,ROUND(G360*(1+$B$2/100/12),2),MIN($B$6,ROUND(G360*(1+$B$2/100/12),2))))</f>
        <v>1199.1</v>
      </c>
      <c r="D361" s="8">
        <f>IF(G360&lt;=0,0,ROUND(G360*$B$2/100/12,2))</f>
        <v>69.67</v>
      </c>
      <c r="E361" s="8">
        <f>IF(G360&lt;=0,0,MIN(G360,ROUND(C361-D361+F361,2)))</f>
        <v>1129.43</v>
      </c>
      <c r="F361" s="9">
        <f>IF(G360&lt;=0,0,$B$5)</f>
        <v>0</v>
      </c>
      <c r="G361" s="8">
        <f>MAX(0,ROUND(G360-E361,2))</f>
        <v>12803.8</v>
      </c>
    </row>
    <row r="362">
      <c r="A362">
        <v>350</v>
      </c>
      <c r="B362" s="7">
        <f>IF(G361&lt;=0,"",EDATE($B$4,A362-1))</f>
        <v>56949</v>
      </c>
      <c r="C362" s="8">
        <f>IF(G361&lt;=0,0,IF(A362&gt;=$B$3*12,ROUND(G361*(1+$B$2/100/12),2),MIN($B$6,ROUND(G361*(1+$B$2/100/12),2))))</f>
        <v>1199.1</v>
      </c>
      <c r="D362" s="8">
        <f>IF(G361&lt;=0,0,ROUND(G361*$B$2/100/12,2))</f>
        <v>64.02</v>
      </c>
      <c r="E362" s="8">
        <f>IF(G361&lt;=0,0,MIN(G361,ROUND(C362-D362+F362,2)))</f>
        <v>1135.08</v>
      </c>
      <c r="F362" s="9">
        <f>IF(G361&lt;=0,0,$B$5)</f>
        <v>0</v>
      </c>
      <c r="G362" s="8">
        <f>MAX(0,ROUND(G361-E362,2))</f>
        <v>11668.72</v>
      </c>
    </row>
    <row r="363">
      <c r="A363">
        <v>351</v>
      </c>
      <c r="B363" s="7">
        <f>IF(G362&lt;=0,"",EDATE($B$4,A363-1))</f>
        <v>56980</v>
      </c>
      <c r="C363" s="8">
        <f>IF(G362&lt;=0,0,IF(A363&gt;=$B$3*12,ROUND(G362*(1+$B$2/100/12),2),MIN($B$6,ROUND(G362*(1+$B$2/100/12),2))))</f>
        <v>1199.1</v>
      </c>
      <c r="D363" s="8">
        <f>IF(G362&lt;=0,0,ROUND(G362*$B$2/100/12,2))</f>
        <v>58.34</v>
      </c>
      <c r="E363" s="8">
        <f>IF(G362&lt;=0,0,MIN(G362,ROUND(C363-D363+F363,2)))</f>
        <v>1140.76</v>
      </c>
      <c r="F363" s="9">
        <f>IF(G362&lt;=0,0,$B$5)</f>
        <v>0</v>
      </c>
      <c r="G363" s="8">
        <f>MAX(0,ROUND(G362-E363,2))</f>
        <v>10527.96</v>
      </c>
    </row>
    <row r="364">
      <c r="A364">
        <v>352</v>
      </c>
      <c r="B364" s="7">
        <f>IF(G363&lt;=0,"",EDATE($B$4,A364-1))</f>
        <v>57011</v>
      </c>
      <c r="C364" s="8">
        <f>IF(G363&lt;=0,0,IF(A364&gt;=$B$3*12,ROUND(G363*(1+$B$2/100/12),2),MIN($B$6,ROUND(G363*(1+$B$2/100/12),2))))</f>
        <v>1199.1</v>
      </c>
      <c r="D364" s="8">
        <f>IF(G363&lt;=0,0,ROUND(G363*$B$2/100/12,2))</f>
        <v>52.64</v>
      </c>
      <c r="E364" s="8">
        <f>IF(G363&lt;=0,0,MIN(G363,ROUND(C364-D364+F364,2)))</f>
        <v>1146.46</v>
      </c>
      <c r="F364" s="9">
        <f>IF(G363&lt;=0,0,$B$5)</f>
        <v>0</v>
      </c>
      <c r="G364" s="8">
        <f>MAX(0,ROUND(G363-E364,2))</f>
        <v>9381.5</v>
      </c>
    </row>
    <row r="365">
      <c r="A365">
        <v>353</v>
      </c>
      <c r="B365" s="7">
        <f>IF(G364&lt;=0,"",EDATE($B$4,A365-1))</f>
        <v>57040</v>
      </c>
      <c r="C365" s="8">
        <f>IF(G364&lt;=0,0,IF(A365&gt;=$B$3*12,ROUND(G364*(1+$B$2/100/12),2),MIN($B$6,ROUND(G364*(1+$B$2/100/12),2))))</f>
        <v>1199.1</v>
      </c>
      <c r="D365" s="8">
        <f>IF(G364&lt;=0,0,ROUND(G364*$B$2/100/12,2))</f>
        <v>46.91</v>
      </c>
      <c r="E365" s="8">
        <f>IF(G364&lt;=0,0,MIN(G364,ROUND(C365-D365+F365,2)))</f>
        <v>1152.19</v>
      </c>
      <c r="F365" s="9">
        <f>IF(G364&lt;=0,0,$B$5)</f>
        <v>0</v>
      </c>
      <c r="G365" s="8">
        <f>MAX(0,ROUND(G364-E365,2))</f>
        <v>8229.31</v>
      </c>
    </row>
    <row r="366">
      <c r="A366">
        <v>354</v>
      </c>
      <c r="B366" s="7">
        <f>IF(G365&lt;=0,"",EDATE($B$4,A366-1))</f>
        <v>57071</v>
      </c>
      <c r="C366" s="8">
        <f>IF(G365&lt;=0,0,IF(A366&gt;=$B$3*12,ROUND(G365*(1+$B$2/100/12),2),MIN($B$6,ROUND(G365*(1+$B$2/100/12),2))))</f>
        <v>1199.1</v>
      </c>
      <c r="D366" s="8">
        <f>IF(G365&lt;=0,0,ROUND(G365*$B$2/100/12,2))</f>
        <v>41.15</v>
      </c>
      <c r="E366" s="8">
        <f>IF(G365&lt;=0,0,MIN(G365,ROUND(C366-D366+F366,2)))</f>
        <v>1157.95</v>
      </c>
      <c r="F366" s="9">
        <f>IF(G365&lt;=0,0,$B$5)</f>
        <v>0</v>
      </c>
      <c r="G366" s="8">
        <f>MAX(0,ROUND(G365-E366,2))</f>
        <v>7071.36</v>
      </c>
    </row>
    <row r="367">
      <c r="A367">
        <v>355</v>
      </c>
      <c r="B367" s="7">
        <f>IF(G366&lt;=0,"",EDATE($B$4,A367-1))</f>
        <v>57101</v>
      </c>
      <c r="C367" s="8">
        <f>IF(G366&lt;=0,0,IF(A367&gt;=$B$3*12,ROUND(G366*(1+$B$2/100/12),2),MIN($B$6,ROUND(G366*(1+$B$2/100/12),2))))</f>
        <v>1199.1</v>
      </c>
      <c r="D367" s="8">
        <f>IF(G366&lt;=0,0,ROUND(G366*$B$2/100/12,2))</f>
        <v>35.36</v>
      </c>
      <c r="E367" s="8">
        <f>IF(G366&lt;=0,0,MIN(G366,ROUND(C367-D367+F367,2)))</f>
        <v>1163.74</v>
      </c>
      <c r="F367" s="9">
        <f>IF(G366&lt;=0,0,$B$5)</f>
        <v>0</v>
      </c>
      <c r="G367" s="8">
        <f>MAX(0,ROUND(G366-E367,2))</f>
        <v>5907.62</v>
      </c>
    </row>
    <row r="368">
      <c r="A368">
        <v>356</v>
      </c>
      <c r="B368" s="7">
        <f>IF(G367&lt;=0,"",EDATE($B$4,A368-1))</f>
        <v>57132</v>
      </c>
      <c r="C368" s="8">
        <f>IF(G367&lt;=0,0,IF(A368&gt;=$B$3*12,ROUND(G367*(1+$B$2/100/12),2),MIN($B$6,ROUND(G367*(1+$B$2/100/12),2))))</f>
        <v>1199.1</v>
      </c>
      <c r="D368" s="8">
        <f>IF(G367&lt;=0,0,ROUND(G367*$B$2/100/12,2))</f>
        <v>29.54</v>
      </c>
      <c r="E368" s="8">
        <f>IF(G367&lt;=0,0,MIN(G367,ROUND(C368-D368+F368,2)))</f>
        <v>1169.56</v>
      </c>
      <c r="F368" s="9">
        <f>IF(G367&lt;=0,0,$B$5)</f>
        <v>0</v>
      </c>
      <c r="G368" s="8">
        <f>MAX(0,ROUND(G367-E368,2))</f>
        <v>4738.06</v>
      </c>
    </row>
    <row r="369">
      <c r="A369">
        <v>357</v>
      </c>
      <c r="B369" s="7">
        <f>IF(G368&lt;=0,"",EDATE($B$4,A369-1))</f>
        <v>57162</v>
      </c>
      <c r="C369" s="8">
        <f>IF(G368&lt;=0,0,IF(A369&gt;=$B$3*12,ROUND(G368*(1+$B$2/100/12),2),MIN($B$6,ROUND(G368*(1+$B$2/100/12),2))))</f>
        <v>1199.1</v>
      </c>
      <c r="D369" s="8">
        <f>IF(G368&lt;=0,0,ROUND(G368*$B$2/100/12,2))</f>
        <v>23.69</v>
      </c>
      <c r="E369" s="8">
        <f>IF(G368&lt;=0,0,MIN(G368,ROUND(C369-D369+F369,2)))</f>
        <v>1175.41</v>
      </c>
      <c r="F369" s="9">
        <f>IF(G368&lt;=0,0,$B$5)</f>
        <v>0</v>
      </c>
      <c r="G369" s="8">
        <f>MAX(0,ROUND(G368-E369,2))</f>
        <v>3562.65</v>
      </c>
    </row>
    <row r="370">
      <c r="A370">
        <v>358</v>
      </c>
      <c r="B370" s="7">
        <f>IF(G369&lt;=0,"",EDATE($B$4,A370-1))</f>
        <v>57193</v>
      </c>
      <c r="C370" s="8">
        <f>IF(G369&lt;=0,0,IF(A370&gt;=$B$3*12,ROUND(G369*(1+$B$2/100/12),2),MIN($B$6,ROUND(G369*(1+$B$2/100/12),2))))</f>
        <v>1199.1</v>
      </c>
      <c r="D370" s="8">
        <f>IF(G369&lt;=0,0,ROUND(G369*$B$2/100/12,2))</f>
        <v>17.81</v>
      </c>
      <c r="E370" s="8">
        <f>IF(G369&lt;=0,0,MIN(G369,ROUND(C370-D370+F370,2)))</f>
        <v>1181.29</v>
      </c>
      <c r="F370" s="9">
        <f>IF(G369&lt;=0,0,$B$5)</f>
        <v>0</v>
      </c>
      <c r="G370" s="8">
        <f>MAX(0,ROUND(G369-E370,2))</f>
        <v>2381.36</v>
      </c>
    </row>
    <row r="371">
      <c r="A371">
        <v>359</v>
      </c>
      <c r="B371" s="7">
        <f>IF(G370&lt;=0,"",EDATE($B$4,A371-1))</f>
        <v>57224</v>
      </c>
      <c r="C371" s="8">
        <f>IF(G370&lt;=0,0,IF(A371&gt;=$B$3*12,ROUND(G370*(1+$B$2/100/12),2),MIN($B$6,ROUND(G370*(1+$B$2/100/12),2))))</f>
        <v>1199.1</v>
      </c>
      <c r="D371" s="8">
        <f>IF(G370&lt;=0,0,ROUND(G370*$B$2/100/12,2))</f>
        <v>11.91</v>
      </c>
      <c r="E371" s="8">
        <f>IF(G370&lt;=0,0,MIN(G370,ROUND(C371-D371+F371,2)))</f>
        <v>1187.19</v>
      </c>
      <c r="F371" s="9">
        <f>IF(G370&lt;=0,0,$B$5)</f>
        <v>0</v>
      </c>
      <c r="G371" s="8">
        <f>MAX(0,ROUND(G370-E371,2))</f>
        <v>1194.17</v>
      </c>
    </row>
    <row r="372">
      <c r="A372">
        <v>360</v>
      </c>
      <c r="B372" s="7">
        <f>IF(G371&lt;=0,"",EDATE($B$4,A372-1))</f>
        <v>57254</v>
      </c>
      <c r="C372" s="8">
        <f>IF(G371&lt;=0,0,IF(A372&gt;=$B$3*12,ROUND(G371*(1+$B$2/100/12),2),MIN($B$6,ROUND(G371*(1+$B$2/100/12),2))))</f>
        <v>1200.14</v>
      </c>
      <c r="D372" s="8">
        <f>IF(G371&lt;=0,0,ROUND(G371*$B$2/100/12,2))</f>
        <v>5.97</v>
      </c>
      <c r="E372" s="8">
        <f>IF(G371&lt;=0,0,MIN(G371,ROUND(C372-D372+F372,2)))</f>
        <v>1194.17</v>
      </c>
      <c r="F372" s="9">
        <f>IF(G371&lt;=0,0,$B$5)</f>
        <v>0</v>
      </c>
      <c r="G372" s="8">
        <f>MAX(0,ROUND(G371-E372,2))</f>
        <v>0</v>
      </c>
    </row>
    <row r="373">
      <c r="A373">
        <v>361</v>
      </c>
      <c r="B373" s="7" t="str">
        <f>IF(G372&lt;=0,"",EDATE($B$4,A373-1))</f>
        <v/>
      </c>
      <c r="C373" s="8">
        <f>IF(G372&lt;=0,0,IF(A373&gt;=$B$3*12,ROUND(G372*(1+$B$2/100/12),2),MIN($B$6,ROUND(G372*(1+$B$2/100/12),2))))</f>
        <v>0</v>
      </c>
      <c r="D373" s="8">
        <f>IF(G372&lt;=0,0,ROUND(G372*$B$2/100/12,2))</f>
        <v>0</v>
      </c>
      <c r="E373" s="8">
        <f>IF(G372&lt;=0,0,MIN(G372,ROUND(C373-D373+F373,2)))</f>
        <v>0</v>
      </c>
      <c r="F373" s="9">
        <f>IF(G372&lt;=0,0,$B$5)</f>
        <v>0</v>
      </c>
      <c r="G373" s="8">
        <f>MAX(0,ROUND(G372-E373,2))</f>
        <v>0</v>
      </c>
    </row>
    <row r="374">
      <c r="A374">
        <v>362</v>
      </c>
      <c r="B374" s="7" t="str">
        <f>IF(G373&lt;=0,"",EDATE($B$4,A374-1))</f>
        <v/>
      </c>
      <c r="C374" s="8">
        <f>IF(G373&lt;=0,0,IF(A374&gt;=$B$3*12,ROUND(G373*(1+$B$2/100/12),2),MIN($B$6,ROUND(G373*(1+$B$2/100/12),2))))</f>
        <v>0</v>
      </c>
      <c r="D374" s="8">
        <f>IF(G373&lt;=0,0,ROUND(G373*$B$2/100/12,2))</f>
        <v>0</v>
      </c>
      <c r="E374" s="8">
        <f>IF(G373&lt;=0,0,MIN(G373,ROUND(C374-D374+F374,2)))</f>
        <v>0</v>
      </c>
      <c r="F374" s="9">
        <f>IF(G373&lt;=0,0,$B$5)</f>
        <v>0</v>
      </c>
      <c r="G374" s="8">
        <f>MAX(0,ROUND(G373-E374,2))</f>
        <v>0</v>
      </c>
    </row>
    <row r="375">
      <c r="A375">
        <v>363</v>
      </c>
      <c r="B375" s="7" t="str">
        <f>IF(G374&lt;=0,"",EDATE($B$4,A375-1))</f>
        <v/>
      </c>
      <c r="C375" s="8">
        <f>IF(G374&lt;=0,0,IF(A375&gt;=$B$3*12,ROUND(G374*(1+$B$2/100/12),2),MIN($B$6,ROUND(G374*(1+$B$2/100/12),2))))</f>
        <v>0</v>
      </c>
      <c r="D375" s="8">
        <f>IF(G374&lt;=0,0,ROUND(G374*$B$2/100/12,2))</f>
        <v>0</v>
      </c>
      <c r="E375" s="8">
        <f>IF(G374&lt;=0,0,MIN(G374,ROUND(C375-D375+F375,2)))</f>
        <v>0</v>
      </c>
      <c r="F375" s="9">
        <f>IF(G374&lt;=0,0,$B$5)</f>
        <v>0</v>
      </c>
      <c r="G375" s="8">
        <f>MAX(0,ROUND(G374-E375,2))</f>
        <v>0</v>
      </c>
    </row>
    <row r="376">
      <c r="A376">
        <v>364</v>
      </c>
      <c r="B376" s="7" t="str">
        <f>IF(G375&lt;=0,"",EDATE($B$4,A376-1))</f>
        <v/>
      </c>
      <c r="C376" s="8">
        <f>IF(G375&lt;=0,0,IF(A376&gt;=$B$3*12,ROUND(G375*(1+$B$2/100/12),2),MIN($B$6,ROUND(G375*(1+$B$2/100/12),2))))</f>
        <v>0</v>
      </c>
      <c r="D376" s="8">
        <f>IF(G375&lt;=0,0,ROUND(G375*$B$2/100/12,2))</f>
        <v>0</v>
      </c>
      <c r="E376" s="8">
        <f>IF(G375&lt;=0,0,MIN(G375,ROUND(C376-D376+F376,2)))</f>
        <v>0</v>
      </c>
      <c r="F376" s="9">
        <f>IF(G375&lt;=0,0,$B$5)</f>
        <v>0</v>
      </c>
      <c r="G376" s="8">
        <f>MAX(0,ROUND(G375-E376,2))</f>
        <v>0</v>
      </c>
    </row>
    <row r="377">
      <c r="A377">
        <v>365</v>
      </c>
      <c r="B377" s="7" t="str">
        <f>IF(G376&lt;=0,"",EDATE($B$4,A377-1))</f>
        <v/>
      </c>
      <c r="C377" s="8">
        <f>IF(G376&lt;=0,0,IF(A377&gt;=$B$3*12,ROUND(G376*(1+$B$2/100/12),2),MIN($B$6,ROUND(G376*(1+$B$2/100/12),2))))</f>
        <v>0</v>
      </c>
      <c r="D377" s="8">
        <f>IF(G376&lt;=0,0,ROUND(G376*$B$2/100/12,2))</f>
        <v>0</v>
      </c>
      <c r="E377" s="8">
        <f>IF(G376&lt;=0,0,MIN(G376,ROUND(C377-D377+F377,2)))</f>
        <v>0</v>
      </c>
      <c r="F377" s="9">
        <f>IF(G376&lt;=0,0,$B$5)</f>
        <v>0</v>
      </c>
      <c r="G377" s="8">
        <f>MAX(0,ROUND(G376-E377,2))</f>
        <v>0</v>
      </c>
    </row>
    <row r="378">
      <c r="A378">
        <v>366</v>
      </c>
      <c r="B378" s="7" t="str">
        <f>IF(G377&lt;=0,"",EDATE($B$4,A378-1))</f>
        <v/>
      </c>
      <c r="C378" s="8">
        <f>IF(G377&lt;=0,0,IF(A378&gt;=$B$3*12,ROUND(G377*(1+$B$2/100/12),2),MIN($B$6,ROUND(G377*(1+$B$2/100/12),2))))</f>
        <v>0</v>
      </c>
      <c r="D378" s="8">
        <f>IF(G377&lt;=0,0,ROUND(G377*$B$2/100/12,2))</f>
        <v>0</v>
      </c>
      <c r="E378" s="8">
        <f>IF(G377&lt;=0,0,MIN(G377,ROUND(C378-D378+F378,2)))</f>
        <v>0</v>
      </c>
      <c r="F378" s="9">
        <f>IF(G377&lt;=0,0,$B$5)</f>
        <v>0</v>
      </c>
      <c r="G378" s="8">
        <f>MAX(0,ROUND(G377-E378,2))</f>
        <v>0</v>
      </c>
    </row>
    <row r="379">
      <c r="A379">
        <v>367</v>
      </c>
      <c r="B379" s="7" t="str">
        <f>IF(G378&lt;=0,"",EDATE($B$4,A379-1))</f>
        <v/>
      </c>
      <c r="C379" s="8">
        <f>IF(G378&lt;=0,0,IF(A379&gt;=$B$3*12,ROUND(G378*(1+$B$2/100/12),2),MIN($B$6,ROUND(G378*(1+$B$2/100/12),2))))</f>
        <v>0</v>
      </c>
      <c r="D379" s="8">
        <f>IF(G378&lt;=0,0,ROUND(G378*$B$2/100/12,2))</f>
        <v>0</v>
      </c>
      <c r="E379" s="8">
        <f>IF(G378&lt;=0,0,MIN(G378,ROUND(C379-D379+F379,2)))</f>
        <v>0</v>
      </c>
      <c r="F379" s="9">
        <f>IF(G378&lt;=0,0,$B$5)</f>
        <v>0</v>
      </c>
      <c r="G379" s="8">
        <f>MAX(0,ROUND(G378-E379,2))</f>
        <v>0</v>
      </c>
    </row>
    <row r="380">
      <c r="A380">
        <v>368</v>
      </c>
      <c r="B380" s="7" t="str">
        <f>IF(G379&lt;=0,"",EDATE($B$4,A380-1))</f>
        <v/>
      </c>
      <c r="C380" s="8">
        <f>IF(G379&lt;=0,0,IF(A380&gt;=$B$3*12,ROUND(G379*(1+$B$2/100/12),2),MIN($B$6,ROUND(G379*(1+$B$2/100/12),2))))</f>
        <v>0</v>
      </c>
      <c r="D380" s="8">
        <f>IF(G379&lt;=0,0,ROUND(G379*$B$2/100/12,2))</f>
        <v>0</v>
      </c>
      <c r="E380" s="8">
        <f>IF(G379&lt;=0,0,MIN(G379,ROUND(C380-D380+F380,2)))</f>
        <v>0</v>
      </c>
      <c r="F380" s="9">
        <f>IF(G379&lt;=0,0,$B$5)</f>
        <v>0</v>
      </c>
      <c r="G380" s="8">
        <f>MAX(0,ROUND(G379-E380,2))</f>
        <v>0</v>
      </c>
    </row>
    <row r="381">
      <c r="A381">
        <v>369</v>
      </c>
      <c r="B381" s="7" t="str">
        <f>IF(G380&lt;=0,"",EDATE($B$4,A381-1))</f>
        <v/>
      </c>
      <c r="C381" s="8">
        <f>IF(G380&lt;=0,0,IF(A381&gt;=$B$3*12,ROUND(G380*(1+$B$2/100/12),2),MIN($B$6,ROUND(G380*(1+$B$2/100/12),2))))</f>
        <v>0</v>
      </c>
      <c r="D381" s="8">
        <f>IF(G380&lt;=0,0,ROUND(G380*$B$2/100/12,2))</f>
        <v>0</v>
      </c>
      <c r="E381" s="8">
        <f>IF(G380&lt;=0,0,MIN(G380,ROUND(C381-D381+F381,2)))</f>
        <v>0</v>
      </c>
      <c r="F381" s="9">
        <f>IF(G380&lt;=0,0,$B$5)</f>
        <v>0</v>
      </c>
      <c r="G381" s="8">
        <f>MAX(0,ROUND(G380-E381,2))</f>
        <v>0</v>
      </c>
    </row>
    <row r="382">
      <c r="A382">
        <v>370</v>
      </c>
      <c r="B382" s="7" t="str">
        <f>IF(G381&lt;=0,"",EDATE($B$4,A382-1))</f>
        <v/>
      </c>
      <c r="C382" s="8">
        <f>IF(G381&lt;=0,0,IF(A382&gt;=$B$3*12,ROUND(G381*(1+$B$2/100/12),2),MIN($B$6,ROUND(G381*(1+$B$2/100/12),2))))</f>
        <v>0</v>
      </c>
      <c r="D382" s="8">
        <f>IF(G381&lt;=0,0,ROUND(G381*$B$2/100/12,2))</f>
        <v>0</v>
      </c>
      <c r="E382" s="8">
        <f>IF(G381&lt;=0,0,MIN(G381,ROUND(C382-D382+F382,2)))</f>
        <v>0</v>
      </c>
      <c r="F382" s="9">
        <f>IF(G381&lt;=0,0,$B$5)</f>
        <v>0</v>
      </c>
      <c r="G382" s="8">
        <f>MAX(0,ROUND(G381-E382,2))</f>
        <v>0</v>
      </c>
    </row>
    <row r="383">
      <c r="A383">
        <v>371</v>
      </c>
      <c r="B383" s="7" t="str">
        <f>IF(G382&lt;=0,"",EDATE($B$4,A383-1))</f>
        <v/>
      </c>
      <c r="C383" s="8">
        <f>IF(G382&lt;=0,0,IF(A383&gt;=$B$3*12,ROUND(G382*(1+$B$2/100/12),2),MIN($B$6,ROUND(G382*(1+$B$2/100/12),2))))</f>
        <v>0</v>
      </c>
      <c r="D383" s="8">
        <f>IF(G382&lt;=0,0,ROUND(G382*$B$2/100/12,2))</f>
        <v>0</v>
      </c>
      <c r="E383" s="8">
        <f>IF(G382&lt;=0,0,MIN(G382,ROUND(C383-D383+F383,2)))</f>
        <v>0</v>
      </c>
      <c r="F383" s="9">
        <f>IF(G382&lt;=0,0,$B$5)</f>
        <v>0</v>
      </c>
      <c r="G383" s="8">
        <f>MAX(0,ROUND(G382-E383,2))</f>
        <v>0</v>
      </c>
    </row>
    <row r="384">
      <c r="A384">
        <v>372</v>
      </c>
      <c r="B384" s="7" t="str">
        <f>IF(G383&lt;=0,"",EDATE($B$4,A384-1))</f>
        <v/>
      </c>
      <c r="C384" s="8">
        <f>IF(G383&lt;=0,0,IF(A384&gt;=$B$3*12,ROUND(G383*(1+$B$2/100/12),2),MIN($B$6,ROUND(G383*(1+$B$2/100/12),2))))</f>
        <v>0</v>
      </c>
      <c r="D384" s="8">
        <f>IF(G383&lt;=0,0,ROUND(G383*$B$2/100/12,2))</f>
        <v>0</v>
      </c>
      <c r="E384" s="8">
        <f>IF(G383&lt;=0,0,MIN(G383,ROUND(C384-D384+F384,2)))</f>
        <v>0</v>
      </c>
      <c r="F384" s="9">
        <f>IF(G383&lt;=0,0,$B$5)</f>
        <v>0</v>
      </c>
      <c r="G384" s="8">
        <f>MAX(0,ROUND(G383-E384,2))</f>
        <v>0</v>
      </c>
    </row>
    <row r="385">
      <c r="A385">
        <v>373</v>
      </c>
      <c r="B385" s="7" t="str">
        <f>IF(G384&lt;=0,"",EDATE($B$4,A385-1))</f>
        <v/>
      </c>
      <c r="C385" s="8">
        <f>IF(G384&lt;=0,0,IF(A385&gt;=$B$3*12,ROUND(G384*(1+$B$2/100/12),2),MIN($B$6,ROUND(G384*(1+$B$2/100/12),2))))</f>
        <v>0</v>
      </c>
      <c r="D385" s="8">
        <f>IF(G384&lt;=0,0,ROUND(G384*$B$2/100/12,2))</f>
        <v>0</v>
      </c>
      <c r="E385" s="8">
        <f>IF(G384&lt;=0,0,MIN(G384,ROUND(C385-D385+F385,2)))</f>
        <v>0</v>
      </c>
      <c r="F385" s="9">
        <f>IF(G384&lt;=0,0,$B$5)</f>
        <v>0</v>
      </c>
      <c r="G385" s="8">
        <f>MAX(0,ROUND(G384-E385,2))</f>
        <v>0</v>
      </c>
    </row>
    <row r="386">
      <c r="A386">
        <v>374</v>
      </c>
      <c r="B386" s="7" t="str">
        <f>IF(G385&lt;=0,"",EDATE($B$4,A386-1))</f>
        <v/>
      </c>
      <c r="C386" s="8">
        <f>IF(G385&lt;=0,0,IF(A386&gt;=$B$3*12,ROUND(G385*(1+$B$2/100/12),2),MIN($B$6,ROUND(G385*(1+$B$2/100/12),2))))</f>
        <v>0</v>
      </c>
      <c r="D386" s="8">
        <f>IF(G385&lt;=0,0,ROUND(G385*$B$2/100/12,2))</f>
        <v>0</v>
      </c>
      <c r="E386" s="8">
        <f>IF(G385&lt;=0,0,MIN(G385,ROUND(C386-D386+F386,2)))</f>
        <v>0</v>
      </c>
      <c r="F386" s="9">
        <f>IF(G385&lt;=0,0,$B$5)</f>
        <v>0</v>
      </c>
      <c r="G386" s="8">
        <f>MAX(0,ROUND(G385-E386,2))</f>
        <v>0</v>
      </c>
    </row>
    <row r="387">
      <c r="A387">
        <v>375</v>
      </c>
      <c r="B387" s="7" t="str">
        <f>IF(G386&lt;=0,"",EDATE($B$4,A387-1))</f>
        <v/>
      </c>
      <c r="C387" s="8">
        <f>IF(G386&lt;=0,0,IF(A387&gt;=$B$3*12,ROUND(G386*(1+$B$2/100/12),2),MIN($B$6,ROUND(G386*(1+$B$2/100/12),2))))</f>
        <v>0</v>
      </c>
      <c r="D387" s="8">
        <f>IF(G386&lt;=0,0,ROUND(G386*$B$2/100/12,2))</f>
        <v>0</v>
      </c>
      <c r="E387" s="8">
        <f>IF(G386&lt;=0,0,MIN(G386,ROUND(C387-D387+F387,2)))</f>
        <v>0</v>
      </c>
      <c r="F387" s="9">
        <f>IF(G386&lt;=0,0,$B$5)</f>
        <v>0</v>
      </c>
      <c r="G387" s="8">
        <f>MAX(0,ROUND(G386-E387,2))</f>
        <v>0</v>
      </c>
    </row>
    <row r="388">
      <c r="A388">
        <v>376</v>
      </c>
      <c r="B388" s="7" t="str">
        <f>IF(G387&lt;=0,"",EDATE($B$4,A388-1))</f>
        <v/>
      </c>
      <c r="C388" s="8">
        <f>IF(G387&lt;=0,0,IF(A388&gt;=$B$3*12,ROUND(G387*(1+$B$2/100/12),2),MIN($B$6,ROUND(G387*(1+$B$2/100/12),2))))</f>
        <v>0</v>
      </c>
      <c r="D388" s="8">
        <f>IF(G387&lt;=0,0,ROUND(G387*$B$2/100/12,2))</f>
        <v>0</v>
      </c>
      <c r="E388" s="8">
        <f>IF(G387&lt;=0,0,MIN(G387,ROUND(C388-D388+F388,2)))</f>
        <v>0</v>
      </c>
      <c r="F388" s="9">
        <f>IF(G387&lt;=0,0,$B$5)</f>
        <v>0</v>
      </c>
      <c r="G388" s="8">
        <f>MAX(0,ROUND(G387-E388,2))</f>
        <v>0</v>
      </c>
    </row>
    <row r="389">
      <c r="A389">
        <v>377</v>
      </c>
      <c r="B389" s="7" t="str">
        <f>IF(G388&lt;=0,"",EDATE($B$4,A389-1))</f>
        <v/>
      </c>
      <c r="C389" s="8">
        <f>IF(G388&lt;=0,0,IF(A389&gt;=$B$3*12,ROUND(G388*(1+$B$2/100/12),2),MIN($B$6,ROUND(G388*(1+$B$2/100/12),2))))</f>
        <v>0</v>
      </c>
      <c r="D389" s="8">
        <f>IF(G388&lt;=0,0,ROUND(G388*$B$2/100/12,2))</f>
        <v>0</v>
      </c>
      <c r="E389" s="8">
        <f>IF(G388&lt;=0,0,MIN(G388,ROUND(C389-D389+F389,2)))</f>
        <v>0</v>
      </c>
      <c r="F389" s="9">
        <f>IF(G388&lt;=0,0,$B$5)</f>
        <v>0</v>
      </c>
      <c r="G389" s="8">
        <f>MAX(0,ROUND(G388-E389,2))</f>
        <v>0</v>
      </c>
    </row>
    <row r="390">
      <c r="A390">
        <v>378</v>
      </c>
      <c r="B390" s="7" t="str">
        <f>IF(G389&lt;=0,"",EDATE($B$4,A390-1))</f>
        <v/>
      </c>
      <c r="C390" s="8">
        <f>IF(G389&lt;=0,0,IF(A390&gt;=$B$3*12,ROUND(G389*(1+$B$2/100/12),2),MIN($B$6,ROUND(G389*(1+$B$2/100/12),2))))</f>
        <v>0</v>
      </c>
      <c r="D390" s="8">
        <f>IF(G389&lt;=0,0,ROUND(G389*$B$2/100/12,2))</f>
        <v>0</v>
      </c>
      <c r="E390" s="8">
        <f>IF(G389&lt;=0,0,MIN(G389,ROUND(C390-D390+F390,2)))</f>
        <v>0</v>
      </c>
      <c r="F390" s="9">
        <f>IF(G389&lt;=0,0,$B$5)</f>
        <v>0</v>
      </c>
      <c r="G390" s="8">
        <f>MAX(0,ROUND(G389-E390,2))</f>
        <v>0</v>
      </c>
    </row>
    <row r="391">
      <c r="A391">
        <v>379</v>
      </c>
      <c r="B391" s="7" t="str">
        <f>IF(G390&lt;=0,"",EDATE($B$4,A391-1))</f>
        <v/>
      </c>
      <c r="C391" s="8">
        <f>IF(G390&lt;=0,0,IF(A391&gt;=$B$3*12,ROUND(G390*(1+$B$2/100/12),2),MIN($B$6,ROUND(G390*(1+$B$2/100/12),2))))</f>
        <v>0</v>
      </c>
      <c r="D391" s="8">
        <f>IF(G390&lt;=0,0,ROUND(G390*$B$2/100/12,2))</f>
        <v>0</v>
      </c>
      <c r="E391" s="8">
        <f>IF(G390&lt;=0,0,MIN(G390,ROUND(C391-D391+F391,2)))</f>
        <v>0</v>
      </c>
      <c r="F391" s="9">
        <f>IF(G390&lt;=0,0,$B$5)</f>
        <v>0</v>
      </c>
      <c r="G391" s="8">
        <f>MAX(0,ROUND(G390-E391,2))</f>
        <v>0</v>
      </c>
    </row>
    <row r="392">
      <c r="A392">
        <v>380</v>
      </c>
      <c r="B392" s="7" t="str">
        <f>IF(G391&lt;=0,"",EDATE($B$4,A392-1))</f>
        <v/>
      </c>
      <c r="C392" s="8">
        <f>IF(G391&lt;=0,0,IF(A392&gt;=$B$3*12,ROUND(G391*(1+$B$2/100/12),2),MIN($B$6,ROUND(G391*(1+$B$2/100/12),2))))</f>
        <v>0</v>
      </c>
      <c r="D392" s="8">
        <f>IF(G391&lt;=0,0,ROUND(G391*$B$2/100/12,2))</f>
        <v>0</v>
      </c>
      <c r="E392" s="8">
        <f>IF(G391&lt;=0,0,MIN(G391,ROUND(C392-D392+F392,2)))</f>
        <v>0</v>
      </c>
      <c r="F392" s="9">
        <f>IF(G391&lt;=0,0,$B$5)</f>
        <v>0</v>
      </c>
      <c r="G392" s="8">
        <f>MAX(0,ROUND(G391-E392,2))</f>
        <v>0</v>
      </c>
    </row>
    <row r="393">
      <c r="A393">
        <v>381</v>
      </c>
      <c r="B393" s="7" t="str">
        <f>IF(G392&lt;=0,"",EDATE($B$4,A393-1))</f>
        <v/>
      </c>
      <c r="C393" s="8">
        <f>IF(G392&lt;=0,0,IF(A393&gt;=$B$3*12,ROUND(G392*(1+$B$2/100/12),2),MIN($B$6,ROUND(G392*(1+$B$2/100/12),2))))</f>
        <v>0</v>
      </c>
      <c r="D393" s="8">
        <f>IF(G392&lt;=0,0,ROUND(G392*$B$2/100/12,2))</f>
        <v>0</v>
      </c>
      <c r="E393" s="8">
        <f>IF(G392&lt;=0,0,MIN(G392,ROUND(C393-D393+F393,2)))</f>
        <v>0</v>
      </c>
      <c r="F393" s="9">
        <f>IF(G392&lt;=0,0,$B$5)</f>
        <v>0</v>
      </c>
      <c r="G393" s="8">
        <f>MAX(0,ROUND(G392-E393,2))</f>
        <v>0</v>
      </c>
    </row>
    <row r="394">
      <c r="A394">
        <v>382</v>
      </c>
      <c r="B394" s="7" t="str">
        <f>IF(G393&lt;=0,"",EDATE($B$4,A394-1))</f>
        <v/>
      </c>
      <c r="C394" s="8">
        <f>IF(G393&lt;=0,0,IF(A394&gt;=$B$3*12,ROUND(G393*(1+$B$2/100/12),2),MIN($B$6,ROUND(G393*(1+$B$2/100/12),2))))</f>
        <v>0</v>
      </c>
      <c r="D394" s="8">
        <f>IF(G393&lt;=0,0,ROUND(G393*$B$2/100/12,2))</f>
        <v>0</v>
      </c>
      <c r="E394" s="8">
        <f>IF(G393&lt;=0,0,MIN(G393,ROUND(C394-D394+F394,2)))</f>
        <v>0</v>
      </c>
      <c r="F394" s="9">
        <f>IF(G393&lt;=0,0,$B$5)</f>
        <v>0</v>
      </c>
      <c r="G394" s="8">
        <f>MAX(0,ROUND(G393-E394,2))</f>
        <v>0</v>
      </c>
    </row>
    <row r="395">
      <c r="A395">
        <v>383</v>
      </c>
      <c r="B395" s="7" t="str">
        <f>IF(G394&lt;=0,"",EDATE($B$4,A395-1))</f>
        <v/>
      </c>
      <c r="C395" s="8">
        <f>IF(G394&lt;=0,0,IF(A395&gt;=$B$3*12,ROUND(G394*(1+$B$2/100/12),2),MIN($B$6,ROUND(G394*(1+$B$2/100/12),2))))</f>
        <v>0</v>
      </c>
      <c r="D395" s="8">
        <f>IF(G394&lt;=0,0,ROUND(G394*$B$2/100/12,2))</f>
        <v>0</v>
      </c>
      <c r="E395" s="8">
        <f>IF(G394&lt;=0,0,MIN(G394,ROUND(C395-D395+F395,2)))</f>
        <v>0</v>
      </c>
      <c r="F395" s="9">
        <f>IF(G394&lt;=0,0,$B$5)</f>
        <v>0</v>
      </c>
      <c r="G395" s="8">
        <f>MAX(0,ROUND(G394-E395,2))</f>
        <v>0</v>
      </c>
    </row>
    <row r="396">
      <c r="A396">
        <v>384</v>
      </c>
      <c r="B396" s="7" t="str">
        <f>IF(G395&lt;=0,"",EDATE($B$4,A396-1))</f>
        <v/>
      </c>
      <c r="C396" s="8">
        <f>IF(G395&lt;=0,0,IF(A396&gt;=$B$3*12,ROUND(G395*(1+$B$2/100/12),2),MIN($B$6,ROUND(G395*(1+$B$2/100/12),2))))</f>
        <v>0</v>
      </c>
      <c r="D396" s="8">
        <f>IF(G395&lt;=0,0,ROUND(G395*$B$2/100/12,2))</f>
        <v>0</v>
      </c>
      <c r="E396" s="8">
        <f>IF(G395&lt;=0,0,MIN(G395,ROUND(C396-D396+F396,2)))</f>
        <v>0</v>
      </c>
      <c r="F396" s="9">
        <f>IF(G395&lt;=0,0,$B$5)</f>
        <v>0</v>
      </c>
      <c r="G396" s="8">
        <f>MAX(0,ROUND(G395-E396,2))</f>
        <v>0</v>
      </c>
    </row>
    <row r="397">
      <c r="A397">
        <v>385</v>
      </c>
      <c r="B397" s="7" t="str">
        <f>IF(G396&lt;=0,"",EDATE($B$4,A397-1))</f>
        <v/>
      </c>
      <c r="C397" s="8">
        <f>IF(G396&lt;=0,0,IF(A397&gt;=$B$3*12,ROUND(G396*(1+$B$2/100/12),2),MIN($B$6,ROUND(G396*(1+$B$2/100/12),2))))</f>
        <v>0</v>
      </c>
      <c r="D397" s="8">
        <f>IF(G396&lt;=0,0,ROUND(G396*$B$2/100/12,2))</f>
        <v>0</v>
      </c>
      <c r="E397" s="8">
        <f>IF(G396&lt;=0,0,MIN(G396,ROUND(C397-D397+F397,2)))</f>
        <v>0</v>
      </c>
      <c r="F397" s="9">
        <f>IF(G396&lt;=0,0,$B$5)</f>
        <v>0</v>
      </c>
      <c r="G397" s="8">
        <f>MAX(0,ROUND(G396-E397,2))</f>
        <v>0</v>
      </c>
    </row>
    <row r="398">
      <c r="A398">
        <v>386</v>
      </c>
      <c r="B398" s="7" t="str">
        <f>IF(G397&lt;=0,"",EDATE($B$4,A398-1))</f>
        <v/>
      </c>
      <c r="C398" s="8">
        <f>IF(G397&lt;=0,0,IF(A398&gt;=$B$3*12,ROUND(G397*(1+$B$2/100/12),2),MIN($B$6,ROUND(G397*(1+$B$2/100/12),2))))</f>
        <v>0</v>
      </c>
      <c r="D398" s="8">
        <f>IF(G397&lt;=0,0,ROUND(G397*$B$2/100/12,2))</f>
        <v>0</v>
      </c>
      <c r="E398" s="8">
        <f>IF(G397&lt;=0,0,MIN(G397,ROUND(C398-D398+F398,2)))</f>
        <v>0</v>
      </c>
      <c r="F398" s="9">
        <f>IF(G397&lt;=0,0,$B$5)</f>
        <v>0</v>
      </c>
      <c r="G398" s="8">
        <f>MAX(0,ROUND(G397-E398,2))</f>
        <v>0</v>
      </c>
    </row>
    <row r="399">
      <c r="A399">
        <v>387</v>
      </c>
      <c r="B399" s="7" t="str">
        <f>IF(G398&lt;=0,"",EDATE($B$4,A399-1))</f>
        <v/>
      </c>
      <c r="C399" s="8">
        <f>IF(G398&lt;=0,0,IF(A399&gt;=$B$3*12,ROUND(G398*(1+$B$2/100/12),2),MIN($B$6,ROUND(G398*(1+$B$2/100/12),2))))</f>
        <v>0</v>
      </c>
      <c r="D399" s="8">
        <f>IF(G398&lt;=0,0,ROUND(G398*$B$2/100/12,2))</f>
        <v>0</v>
      </c>
      <c r="E399" s="8">
        <f>IF(G398&lt;=0,0,MIN(G398,ROUND(C399-D399+F399,2)))</f>
        <v>0</v>
      </c>
      <c r="F399" s="9">
        <f>IF(G398&lt;=0,0,$B$5)</f>
        <v>0</v>
      </c>
      <c r="G399" s="8">
        <f>MAX(0,ROUND(G398-E399,2))</f>
        <v>0</v>
      </c>
    </row>
    <row r="400">
      <c r="A400">
        <v>388</v>
      </c>
      <c r="B400" s="7" t="str">
        <f>IF(G399&lt;=0,"",EDATE($B$4,A400-1))</f>
        <v/>
      </c>
      <c r="C400" s="8">
        <f>IF(G399&lt;=0,0,IF(A400&gt;=$B$3*12,ROUND(G399*(1+$B$2/100/12),2),MIN($B$6,ROUND(G399*(1+$B$2/100/12),2))))</f>
        <v>0</v>
      </c>
      <c r="D400" s="8">
        <f>IF(G399&lt;=0,0,ROUND(G399*$B$2/100/12,2))</f>
        <v>0</v>
      </c>
      <c r="E400" s="8">
        <f>IF(G399&lt;=0,0,MIN(G399,ROUND(C400-D400+F400,2)))</f>
        <v>0</v>
      </c>
      <c r="F400" s="9">
        <f>IF(G399&lt;=0,0,$B$5)</f>
        <v>0</v>
      </c>
      <c r="G400" s="8">
        <f>MAX(0,ROUND(G399-E400,2))</f>
        <v>0</v>
      </c>
    </row>
    <row r="401">
      <c r="A401">
        <v>389</v>
      </c>
      <c r="B401" s="7" t="str">
        <f>IF(G400&lt;=0,"",EDATE($B$4,A401-1))</f>
        <v/>
      </c>
      <c r="C401" s="8">
        <f>IF(G400&lt;=0,0,IF(A401&gt;=$B$3*12,ROUND(G400*(1+$B$2/100/12),2),MIN($B$6,ROUND(G400*(1+$B$2/100/12),2))))</f>
        <v>0</v>
      </c>
      <c r="D401" s="8">
        <f>IF(G400&lt;=0,0,ROUND(G400*$B$2/100/12,2))</f>
        <v>0</v>
      </c>
      <c r="E401" s="8">
        <f>IF(G400&lt;=0,0,MIN(G400,ROUND(C401-D401+F401,2)))</f>
        <v>0</v>
      </c>
      <c r="F401" s="9">
        <f>IF(G400&lt;=0,0,$B$5)</f>
        <v>0</v>
      </c>
      <c r="G401" s="8">
        <f>MAX(0,ROUND(G400-E401,2))</f>
        <v>0</v>
      </c>
    </row>
    <row r="402">
      <c r="A402">
        <v>390</v>
      </c>
      <c r="B402" s="7" t="str">
        <f>IF(G401&lt;=0,"",EDATE($B$4,A402-1))</f>
        <v/>
      </c>
      <c r="C402" s="8">
        <f>IF(G401&lt;=0,0,IF(A402&gt;=$B$3*12,ROUND(G401*(1+$B$2/100/12),2),MIN($B$6,ROUND(G401*(1+$B$2/100/12),2))))</f>
        <v>0</v>
      </c>
      <c r="D402" s="8">
        <f>IF(G401&lt;=0,0,ROUND(G401*$B$2/100/12,2))</f>
        <v>0</v>
      </c>
      <c r="E402" s="8">
        <f>IF(G401&lt;=0,0,MIN(G401,ROUND(C402-D402+F402,2)))</f>
        <v>0</v>
      </c>
      <c r="F402" s="9">
        <f>IF(G401&lt;=0,0,$B$5)</f>
        <v>0</v>
      </c>
      <c r="G402" s="8">
        <f>MAX(0,ROUND(G401-E402,2))</f>
        <v>0</v>
      </c>
    </row>
    <row r="403">
      <c r="A403">
        <v>391</v>
      </c>
      <c r="B403" s="7" t="str">
        <f>IF(G402&lt;=0,"",EDATE($B$4,A403-1))</f>
        <v/>
      </c>
      <c r="C403" s="8">
        <f>IF(G402&lt;=0,0,IF(A403&gt;=$B$3*12,ROUND(G402*(1+$B$2/100/12),2),MIN($B$6,ROUND(G402*(1+$B$2/100/12),2))))</f>
        <v>0</v>
      </c>
      <c r="D403" s="8">
        <f>IF(G402&lt;=0,0,ROUND(G402*$B$2/100/12,2))</f>
        <v>0</v>
      </c>
      <c r="E403" s="8">
        <f>IF(G402&lt;=0,0,MIN(G402,ROUND(C403-D403+F403,2)))</f>
        <v>0</v>
      </c>
      <c r="F403" s="9">
        <f>IF(G402&lt;=0,0,$B$5)</f>
        <v>0</v>
      </c>
      <c r="G403" s="8">
        <f>MAX(0,ROUND(G402-E403,2))</f>
        <v>0</v>
      </c>
    </row>
    <row r="404">
      <c r="A404">
        <v>392</v>
      </c>
      <c r="B404" s="7" t="str">
        <f>IF(G403&lt;=0,"",EDATE($B$4,A404-1))</f>
        <v/>
      </c>
      <c r="C404" s="8">
        <f>IF(G403&lt;=0,0,IF(A404&gt;=$B$3*12,ROUND(G403*(1+$B$2/100/12),2),MIN($B$6,ROUND(G403*(1+$B$2/100/12),2))))</f>
        <v>0</v>
      </c>
      <c r="D404" s="8">
        <f>IF(G403&lt;=0,0,ROUND(G403*$B$2/100/12,2))</f>
        <v>0</v>
      </c>
      <c r="E404" s="8">
        <f>IF(G403&lt;=0,0,MIN(G403,ROUND(C404-D404+F404,2)))</f>
        <v>0</v>
      </c>
      <c r="F404" s="9">
        <f>IF(G403&lt;=0,0,$B$5)</f>
        <v>0</v>
      </c>
      <c r="G404" s="8">
        <f>MAX(0,ROUND(G403-E404,2))</f>
        <v>0</v>
      </c>
    </row>
    <row r="405">
      <c r="A405">
        <v>393</v>
      </c>
      <c r="B405" s="7" t="str">
        <f>IF(G404&lt;=0,"",EDATE($B$4,A405-1))</f>
        <v/>
      </c>
      <c r="C405" s="8">
        <f>IF(G404&lt;=0,0,IF(A405&gt;=$B$3*12,ROUND(G404*(1+$B$2/100/12),2),MIN($B$6,ROUND(G404*(1+$B$2/100/12),2))))</f>
        <v>0</v>
      </c>
      <c r="D405" s="8">
        <f>IF(G404&lt;=0,0,ROUND(G404*$B$2/100/12,2))</f>
        <v>0</v>
      </c>
      <c r="E405" s="8">
        <f>IF(G404&lt;=0,0,MIN(G404,ROUND(C405-D405+F405,2)))</f>
        <v>0</v>
      </c>
      <c r="F405" s="9">
        <f>IF(G404&lt;=0,0,$B$5)</f>
        <v>0</v>
      </c>
      <c r="G405" s="8">
        <f>MAX(0,ROUND(G404-E405,2))</f>
        <v>0</v>
      </c>
    </row>
    <row r="406">
      <c r="A406">
        <v>394</v>
      </c>
      <c r="B406" s="7" t="str">
        <f>IF(G405&lt;=0,"",EDATE($B$4,A406-1))</f>
        <v/>
      </c>
      <c r="C406" s="8">
        <f>IF(G405&lt;=0,0,IF(A406&gt;=$B$3*12,ROUND(G405*(1+$B$2/100/12),2),MIN($B$6,ROUND(G405*(1+$B$2/100/12),2))))</f>
        <v>0</v>
      </c>
      <c r="D406" s="8">
        <f>IF(G405&lt;=0,0,ROUND(G405*$B$2/100/12,2))</f>
        <v>0</v>
      </c>
      <c r="E406" s="8">
        <f>IF(G405&lt;=0,0,MIN(G405,ROUND(C406-D406+F406,2)))</f>
        <v>0</v>
      </c>
      <c r="F406" s="9">
        <f>IF(G405&lt;=0,0,$B$5)</f>
        <v>0</v>
      </c>
      <c r="G406" s="8">
        <f>MAX(0,ROUND(G405-E406,2))</f>
        <v>0</v>
      </c>
    </row>
    <row r="407">
      <c r="A407">
        <v>395</v>
      </c>
      <c r="B407" s="7" t="str">
        <f>IF(G406&lt;=0,"",EDATE($B$4,A407-1))</f>
        <v/>
      </c>
      <c r="C407" s="8">
        <f>IF(G406&lt;=0,0,IF(A407&gt;=$B$3*12,ROUND(G406*(1+$B$2/100/12),2),MIN($B$6,ROUND(G406*(1+$B$2/100/12),2))))</f>
        <v>0</v>
      </c>
      <c r="D407" s="8">
        <f>IF(G406&lt;=0,0,ROUND(G406*$B$2/100/12,2))</f>
        <v>0</v>
      </c>
      <c r="E407" s="8">
        <f>IF(G406&lt;=0,0,MIN(G406,ROUND(C407-D407+F407,2)))</f>
        <v>0</v>
      </c>
      <c r="F407" s="9">
        <f>IF(G406&lt;=0,0,$B$5)</f>
        <v>0</v>
      </c>
      <c r="G407" s="8">
        <f>MAX(0,ROUND(G406-E407,2))</f>
        <v>0</v>
      </c>
    </row>
    <row r="408">
      <c r="A408">
        <v>396</v>
      </c>
      <c r="B408" s="7" t="str">
        <f>IF(G407&lt;=0,"",EDATE($B$4,A408-1))</f>
        <v/>
      </c>
      <c r="C408" s="8">
        <f>IF(G407&lt;=0,0,IF(A408&gt;=$B$3*12,ROUND(G407*(1+$B$2/100/12),2),MIN($B$6,ROUND(G407*(1+$B$2/100/12),2))))</f>
        <v>0</v>
      </c>
      <c r="D408" s="8">
        <f>IF(G407&lt;=0,0,ROUND(G407*$B$2/100/12,2))</f>
        <v>0</v>
      </c>
      <c r="E408" s="8">
        <f>IF(G407&lt;=0,0,MIN(G407,ROUND(C408-D408+F408,2)))</f>
        <v>0</v>
      </c>
      <c r="F408" s="9">
        <f>IF(G407&lt;=0,0,$B$5)</f>
        <v>0</v>
      </c>
      <c r="G408" s="8">
        <f>MAX(0,ROUND(G407-E408,2))</f>
        <v>0</v>
      </c>
    </row>
    <row r="409">
      <c r="A409">
        <v>397</v>
      </c>
      <c r="B409" s="7" t="str">
        <f>IF(G408&lt;=0,"",EDATE($B$4,A409-1))</f>
        <v/>
      </c>
      <c r="C409" s="8">
        <f>IF(G408&lt;=0,0,IF(A409&gt;=$B$3*12,ROUND(G408*(1+$B$2/100/12),2),MIN($B$6,ROUND(G408*(1+$B$2/100/12),2))))</f>
        <v>0</v>
      </c>
      <c r="D409" s="8">
        <f>IF(G408&lt;=0,0,ROUND(G408*$B$2/100/12,2))</f>
        <v>0</v>
      </c>
      <c r="E409" s="8">
        <f>IF(G408&lt;=0,0,MIN(G408,ROUND(C409-D409+F409,2)))</f>
        <v>0</v>
      </c>
      <c r="F409" s="9">
        <f>IF(G408&lt;=0,0,$B$5)</f>
        <v>0</v>
      </c>
      <c r="G409" s="8">
        <f>MAX(0,ROUND(G408-E409,2))</f>
        <v>0</v>
      </c>
    </row>
    <row r="410">
      <c r="A410">
        <v>398</v>
      </c>
      <c r="B410" s="7" t="str">
        <f>IF(G409&lt;=0,"",EDATE($B$4,A410-1))</f>
        <v/>
      </c>
      <c r="C410" s="8">
        <f>IF(G409&lt;=0,0,IF(A410&gt;=$B$3*12,ROUND(G409*(1+$B$2/100/12),2),MIN($B$6,ROUND(G409*(1+$B$2/100/12),2))))</f>
        <v>0</v>
      </c>
      <c r="D410" s="8">
        <f>IF(G409&lt;=0,0,ROUND(G409*$B$2/100/12,2))</f>
        <v>0</v>
      </c>
      <c r="E410" s="8">
        <f>IF(G409&lt;=0,0,MIN(G409,ROUND(C410-D410+F410,2)))</f>
        <v>0</v>
      </c>
      <c r="F410" s="9">
        <f>IF(G409&lt;=0,0,$B$5)</f>
        <v>0</v>
      </c>
      <c r="G410" s="8">
        <f>MAX(0,ROUND(G409-E410,2))</f>
        <v>0</v>
      </c>
    </row>
    <row r="411">
      <c r="A411">
        <v>399</v>
      </c>
      <c r="B411" s="7" t="str">
        <f>IF(G410&lt;=0,"",EDATE($B$4,A411-1))</f>
        <v/>
      </c>
      <c r="C411" s="8">
        <f>IF(G410&lt;=0,0,IF(A411&gt;=$B$3*12,ROUND(G410*(1+$B$2/100/12),2),MIN($B$6,ROUND(G410*(1+$B$2/100/12),2))))</f>
        <v>0</v>
      </c>
      <c r="D411" s="8">
        <f>IF(G410&lt;=0,0,ROUND(G410*$B$2/100/12,2))</f>
        <v>0</v>
      </c>
      <c r="E411" s="8">
        <f>IF(G410&lt;=0,0,MIN(G410,ROUND(C411-D411+F411,2)))</f>
        <v>0</v>
      </c>
      <c r="F411" s="9">
        <f>IF(G410&lt;=0,0,$B$5)</f>
        <v>0</v>
      </c>
      <c r="G411" s="8">
        <f>MAX(0,ROUND(G410-E411,2))</f>
        <v>0</v>
      </c>
    </row>
    <row r="412">
      <c r="A412">
        <v>400</v>
      </c>
      <c r="B412" s="7" t="str">
        <f>IF(G411&lt;=0,"",EDATE($B$4,A412-1))</f>
        <v/>
      </c>
      <c r="C412" s="8">
        <f>IF(G411&lt;=0,0,IF(A412&gt;=$B$3*12,ROUND(G411*(1+$B$2/100/12),2),MIN($B$6,ROUND(G411*(1+$B$2/100/12),2))))</f>
        <v>0</v>
      </c>
      <c r="D412" s="8">
        <f>IF(G411&lt;=0,0,ROUND(G411*$B$2/100/12,2))</f>
        <v>0</v>
      </c>
      <c r="E412" s="8">
        <f>IF(G411&lt;=0,0,MIN(G411,ROUND(C412-D412+F412,2)))</f>
        <v>0</v>
      </c>
      <c r="F412" s="9">
        <f>IF(G411&lt;=0,0,$B$5)</f>
        <v>0</v>
      </c>
      <c r="G412" s="8">
        <f>MAX(0,ROUND(G411-E412,2))</f>
        <v>0</v>
      </c>
    </row>
    <row r="413">
      <c r="A413">
        <v>401</v>
      </c>
      <c r="B413" s="7" t="str">
        <f>IF(G412&lt;=0,"",EDATE($B$4,A413-1))</f>
        <v/>
      </c>
      <c r="C413" s="8">
        <f>IF(G412&lt;=0,0,IF(A413&gt;=$B$3*12,ROUND(G412*(1+$B$2/100/12),2),MIN($B$6,ROUND(G412*(1+$B$2/100/12),2))))</f>
        <v>0</v>
      </c>
      <c r="D413" s="8">
        <f>IF(G412&lt;=0,0,ROUND(G412*$B$2/100/12,2))</f>
        <v>0</v>
      </c>
      <c r="E413" s="8">
        <f>IF(G412&lt;=0,0,MIN(G412,ROUND(C413-D413+F413,2)))</f>
        <v>0</v>
      </c>
      <c r="F413" s="9">
        <f>IF(G412&lt;=0,0,$B$5)</f>
        <v>0</v>
      </c>
      <c r="G413" s="8">
        <f>MAX(0,ROUND(G412-E413,2))</f>
        <v>0</v>
      </c>
    </row>
    <row r="414">
      <c r="A414">
        <v>402</v>
      </c>
      <c r="B414" s="7" t="str">
        <f>IF(G413&lt;=0,"",EDATE($B$4,A414-1))</f>
        <v/>
      </c>
      <c r="C414" s="8">
        <f>IF(G413&lt;=0,0,IF(A414&gt;=$B$3*12,ROUND(G413*(1+$B$2/100/12),2),MIN($B$6,ROUND(G413*(1+$B$2/100/12),2))))</f>
        <v>0</v>
      </c>
      <c r="D414" s="8">
        <f>IF(G413&lt;=0,0,ROUND(G413*$B$2/100/12,2))</f>
        <v>0</v>
      </c>
      <c r="E414" s="8">
        <f>IF(G413&lt;=0,0,MIN(G413,ROUND(C414-D414+F414,2)))</f>
        <v>0</v>
      </c>
      <c r="F414" s="9">
        <f>IF(G413&lt;=0,0,$B$5)</f>
        <v>0</v>
      </c>
      <c r="G414" s="8">
        <f>MAX(0,ROUND(G413-E414,2))</f>
        <v>0</v>
      </c>
    </row>
    <row r="415">
      <c r="A415">
        <v>403</v>
      </c>
      <c r="B415" s="7" t="str">
        <f>IF(G414&lt;=0,"",EDATE($B$4,A415-1))</f>
        <v/>
      </c>
      <c r="C415" s="8">
        <f>IF(G414&lt;=0,0,IF(A415&gt;=$B$3*12,ROUND(G414*(1+$B$2/100/12),2),MIN($B$6,ROUND(G414*(1+$B$2/100/12),2))))</f>
        <v>0</v>
      </c>
      <c r="D415" s="8">
        <f>IF(G414&lt;=0,0,ROUND(G414*$B$2/100/12,2))</f>
        <v>0</v>
      </c>
      <c r="E415" s="8">
        <f>IF(G414&lt;=0,0,MIN(G414,ROUND(C415-D415+F415,2)))</f>
        <v>0</v>
      </c>
      <c r="F415" s="9">
        <f>IF(G414&lt;=0,0,$B$5)</f>
        <v>0</v>
      </c>
      <c r="G415" s="8">
        <f>MAX(0,ROUND(G414-E415,2))</f>
        <v>0</v>
      </c>
    </row>
    <row r="416">
      <c r="A416">
        <v>404</v>
      </c>
      <c r="B416" s="7" t="str">
        <f>IF(G415&lt;=0,"",EDATE($B$4,A416-1))</f>
        <v/>
      </c>
      <c r="C416" s="8">
        <f>IF(G415&lt;=0,0,IF(A416&gt;=$B$3*12,ROUND(G415*(1+$B$2/100/12),2),MIN($B$6,ROUND(G415*(1+$B$2/100/12),2))))</f>
        <v>0</v>
      </c>
      <c r="D416" s="8">
        <f>IF(G415&lt;=0,0,ROUND(G415*$B$2/100/12,2))</f>
        <v>0</v>
      </c>
      <c r="E416" s="8">
        <f>IF(G415&lt;=0,0,MIN(G415,ROUND(C416-D416+F416,2)))</f>
        <v>0</v>
      </c>
      <c r="F416" s="9">
        <f>IF(G415&lt;=0,0,$B$5)</f>
        <v>0</v>
      </c>
      <c r="G416" s="8">
        <f>MAX(0,ROUND(G415-E416,2))</f>
        <v>0</v>
      </c>
    </row>
    <row r="417">
      <c r="A417">
        <v>405</v>
      </c>
      <c r="B417" s="7" t="str">
        <f>IF(G416&lt;=0,"",EDATE($B$4,A417-1))</f>
        <v/>
      </c>
      <c r="C417" s="8">
        <f>IF(G416&lt;=0,0,IF(A417&gt;=$B$3*12,ROUND(G416*(1+$B$2/100/12),2),MIN($B$6,ROUND(G416*(1+$B$2/100/12),2))))</f>
        <v>0</v>
      </c>
      <c r="D417" s="8">
        <f>IF(G416&lt;=0,0,ROUND(G416*$B$2/100/12,2))</f>
        <v>0</v>
      </c>
      <c r="E417" s="8">
        <f>IF(G416&lt;=0,0,MIN(G416,ROUND(C417-D417+F417,2)))</f>
        <v>0</v>
      </c>
      <c r="F417" s="9">
        <f>IF(G416&lt;=0,0,$B$5)</f>
        <v>0</v>
      </c>
      <c r="G417" s="8">
        <f>MAX(0,ROUND(G416-E417,2))</f>
        <v>0</v>
      </c>
    </row>
    <row r="418">
      <c r="A418">
        <v>406</v>
      </c>
      <c r="B418" s="7" t="str">
        <f>IF(G417&lt;=0,"",EDATE($B$4,A418-1))</f>
        <v/>
      </c>
      <c r="C418" s="8">
        <f>IF(G417&lt;=0,0,IF(A418&gt;=$B$3*12,ROUND(G417*(1+$B$2/100/12),2),MIN($B$6,ROUND(G417*(1+$B$2/100/12),2))))</f>
        <v>0</v>
      </c>
      <c r="D418" s="8">
        <f>IF(G417&lt;=0,0,ROUND(G417*$B$2/100/12,2))</f>
        <v>0</v>
      </c>
      <c r="E418" s="8">
        <f>IF(G417&lt;=0,0,MIN(G417,ROUND(C418-D418+F418,2)))</f>
        <v>0</v>
      </c>
      <c r="F418" s="9">
        <f>IF(G417&lt;=0,0,$B$5)</f>
        <v>0</v>
      </c>
      <c r="G418" s="8">
        <f>MAX(0,ROUND(G417-E418,2))</f>
        <v>0</v>
      </c>
    </row>
    <row r="419">
      <c r="A419">
        <v>407</v>
      </c>
      <c r="B419" s="7" t="str">
        <f>IF(G418&lt;=0,"",EDATE($B$4,A419-1))</f>
        <v/>
      </c>
      <c r="C419" s="8">
        <f>IF(G418&lt;=0,0,IF(A419&gt;=$B$3*12,ROUND(G418*(1+$B$2/100/12),2),MIN($B$6,ROUND(G418*(1+$B$2/100/12),2))))</f>
        <v>0</v>
      </c>
      <c r="D419" s="8">
        <f>IF(G418&lt;=0,0,ROUND(G418*$B$2/100/12,2))</f>
        <v>0</v>
      </c>
      <c r="E419" s="8">
        <f>IF(G418&lt;=0,0,MIN(G418,ROUND(C419-D419+F419,2)))</f>
        <v>0</v>
      </c>
      <c r="F419" s="9">
        <f>IF(G418&lt;=0,0,$B$5)</f>
        <v>0</v>
      </c>
      <c r="G419" s="8">
        <f>MAX(0,ROUND(G418-E419,2))</f>
        <v>0</v>
      </c>
    </row>
    <row r="420">
      <c r="A420">
        <v>408</v>
      </c>
      <c r="B420" s="7" t="str">
        <f>IF(G419&lt;=0,"",EDATE($B$4,A420-1))</f>
        <v/>
      </c>
      <c r="C420" s="8">
        <f>IF(G419&lt;=0,0,IF(A420&gt;=$B$3*12,ROUND(G419*(1+$B$2/100/12),2),MIN($B$6,ROUND(G419*(1+$B$2/100/12),2))))</f>
        <v>0</v>
      </c>
      <c r="D420" s="8">
        <f>IF(G419&lt;=0,0,ROUND(G419*$B$2/100/12,2))</f>
        <v>0</v>
      </c>
      <c r="E420" s="8">
        <f>IF(G419&lt;=0,0,MIN(G419,ROUND(C420-D420+F420,2)))</f>
        <v>0</v>
      </c>
      <c r="F420" s="9">
        <f>IF(G419&lt;=0,0,$B$5)</f>
        <v>0</v>
      </c>
      <c r="G420" s="8">
        <f>MAX(0,ROUND(G419-E420,2))</f>
        <v>0</v>
      </c>
    </row>
    <row r="421">
      <c r="A421">
        <v>409</v>
      </c>
      <c r="B421" s="7" t="str">
        <f>IF(G420&lt;=0,"",EDATE($B$4,A421-1))</f>
        <v/>
      </c>
      <c r="C421" s="8">
        <f>IF(G420&lt;=0,0,IF(A421&gt;=$B$3*12,ROUND(G420*(1+$B$2/100/12),2),MIN($B$6,ROUND(G420*(1+$B$2/100/12),2))))</f>
        <v>0</v>
      </c>
      <c r="D421" s="8">
        <f>IF(G420&lt;=0,0,ROUND(G420*$B$2/100/12,2))</f>
        <v>0</v>
      </c>
      <c r="E421" s="8">
        <f>IF(G420&lt;=0,0,MIN(G420,ROUND(C421-D421+F421,2)))</f>
        <v>0</v>
      </c>
      <c r="F421" s="9">
        <f>IF(G420&lt;=0,0,$B$5)</f>
        <v>0</v>
      </c>
      <c r="G421" s="8">
        <f>MAX(0,ROUND(G420-E421,2))</f>
        <v>0</v>
      </c>
    </row>
    <row r="422">
      <c r="A422">
        <v>410</v>
      </c>
      <c r="B422" s="7" t="str">
        <f>IF(G421&lt;=0,"",EDATE($B$4,A422-1))</f>
        <v/>
      </c>
      <c r="C422" s="8">
        <f>IF(G421&lt;=0,0,IF(A422&gt;=$B$3*12,ROUND(G421*(1+$B$2/100/12),2),MIN($B$6,ROUND(G421*(1+$B$2/100/12),2))))</f>
        <v>0</v>
      </c>
      <c r="D422" s="8">
        <f>IF(G421&lt;=0,0,ROUND(G421*$B$2/100/12,2))</f>
        <v>0</v>
      </c>
      <c r="E422" s="8">
        <f>IF(G421&lt;=0,0,MIN(G421,ROUND(C422-D422+F422,2)))</f>
        <v>0</v>
      </c>
      <c r="F422" s="9">
        <f>IF(G421&lt;=0,0,$B$5)</f>
        <v>0</v>
      </c>
      <c r="G422" s="8">
        <f>MAX(0,ROUND(G421-E422,2))</f>
        <v>0</v>
      </c>
    </row>
    <row r="423">
      <c r="A423">
        <v>411</v>
      </c>
      <c r="B423" s="7" t="str">
        <f>IF(G422&lt;=0,"",EDATE($B$4,A423-1))</f>
        <v/>
      </c>
      <c r="C423" s="8">
        <f>IF(G422&lt;=0,0,IF(A423&gt;=$B$3*12,ROUND(G422*(1+$B$2/100/12),2),MIN($B$6,ROUND(G422*(1+$B$2/100/12),2))))</f>
        <v>0</v>
      </c>
      <c r="D423" s="8">
        <f>IF(G422&lt;=0,0,ROUND(G422*$B$2/100/12,2))</f>
        <v>0</v>
      </c>
      <c r="E423" s="8">
        <f>IF(G422&lt;=0,0,MIN(G422,ROUND(C423-D423+F423,2)))</f>
        <v>0</v>
      </c>
      <c r="F423" s="9">
        <f>IF(G422&lt;=0,0,$B$5)</f>
        <v>0</v>
      </c>
      <c r="G423" s="8">
        <f>MAX(0,ROUND(G422-E423,2))</f>
        <v>0</v>
      </c>
    </row>
    <row r="424">
      <c r="A424">
        <v>412</v>
      </c>
      <c r="B424" s="7" t="str">
        <f>IF(G423&lt;=0,"",EDATE($B$4,A424-1))</f>
        <v/>
      </c>
      <c r="C424" s="8">
        <f>IF(G423&lt;=0,0,IF(A424&gt;=$B$3*12,ROUND(G423*(1+$B$2/100/12),2),MIN($B$6,ROUND(G423*(1+$B$2/100/12),2))))</f>
        <v>0</v>
      </c>
      <c r="D424" s="8">
        <f>IF(G423&lt;=0,0,ROUND(G423*$B$2/100/12,2))</f>
        <v>0</v>
      </c>
      <c r="E424" s="8">
        <f>IF(G423&lt;=0,0,MIN(G423,ROUND(C424-D424+F424,2)))</f>
        <v>0</v>
      </c>
      <c r="F424" s="9">
        <f>IF(G423&lt;=0,0,$B$5)</f>
        <v>0</v>
      </c>
      <c r="G424" s="8">
        <f>MAX(0,ROUND(G423-E424,2))</f>
        <v>0</v>
      </c>
    </row>
    <row r="425">
      <c r="A425">
        <v>413</v>
      </c>
      <c r="B425" s="7" t="str">
        <f>IF(G424&lt;=0,"",EDATE($B$4,A425-1))</f>
        <v/>
      </c>
      <c r="C425" s="8">
        <f>IF(G424&lt;=0,0,IF(A425&gt;=$B$3*12,ROUND(G424*(1+$B$2/100/12),2),MIN($B$6,ROUND(G424*(1+$B$2/100/12),2))))</f>
        <v>0</v>
      </c>
      <c r="D425" s="8">
        <f>IF(G424&lt;=0,0,ROUND(G424*$B$2/100/12,2))</f>
        <v>0</v>
      </c>
      <c r="E425" s="8">
        <f>IF(G424&lt;=0,0,MIN(G424,ROUND(C425-D425+F425,2)))</f>
        <v>0</v>
      </c>
      <c r="F425" s="9">
        <f>IF(G424&lt;=0,0,$B$5)</f>
        <v>0</v>
      </c>
      <c r="G425" s="8">
        <f>MAX(0,ROUND(G424-E425,2))</f>
        <v>0</v>
      </c>
    </row>
    <row r="426">
      <c r="A426">
        <v>414</v>
      </c>
      <c r="B426" s="7" t="str">
        <f>IF(G425&lt;=0,"",EDATE($B$4,A426-1))</f>
        <v/>
      </c>
      <c r="C426" s="8">
        <f>IF(G425&lt;=0,0,IF(A426&gt;=$B$3*12,ROUND(G425*(1+$B$2/100/12),2),MIN($B$6,ROUND(G425*(1+$B$2/100/12),2))))</f>
        <v>0</v>
      </c>
      <c r="D426" s="8">
        <f>IF(G425&lt;=0,0,ROUND(G425*$B$2/100/12,2))</f>
        <v>0</v>
      </c>
      <c r="E426" s="8">
        <f>IF(G425&lt;=0,0,MIN(G425,ROUND(C426-D426+F426,2)))</f>
        <v>0</v>
      </c>
      <c r="F426" s="9">
        <f>IF(G425&lt;=0,0,$B$5)</f>
        <v>0</v>
      </c>
      <c r="G426" s="8">
        <f>MAX(0,ROUND(G425-E426,2))</f>
        <v>0</v>
      </c>
    </row>
    <row r="427">
      <c r="A427">
        <v>415</v>
      </c>
      <c r="B427" s="7" t="str">
        <f>IF(G426&lt;=0,"",EDATE($B$4,A427-1))</f>
        <v/>
      </c>
      <c r="C427" s="8">
        <f>IF(G426&lt;=0,0,IF(A427&gt;=$B$3*12,ROUND(G426*(1+$B$2/100/12),2),MIN($B$6,ROUND(G426*(1+$B$2/100/12),2))))</f>
        <v>0</v>
      </c>
      <c r="D427" s="8">
        <f>IF(G426&lt;=0,0,ROUND(G426*$B$2/100/12,2))</f>
        <v>0</v>
      </c>
      <c r="E427" s="8">
        <f>IF(G426&lt;=0,0,MIN(G426,ROUND(C427-D427+F427,2)))</f>
        <v>0</v>
      </c>
      <c r="F427" s="9">
        <f>IF(G426&lt;=0,0,$B$5)</f>
        <v>0</v>
      </c>
      <c r="G427" s="8">
        <f>MAX(0,ROUND(G426-E427,2))</f>
        <v>0</v>
      </c>
    </row>
    <row r="428">
      <c r="A428">
        <v>416</v>
      </c>
      <c r="B428" s="7" t="str">
        <f>IF(G427&lt;=0,"",EDATE($B$4,A428-1))</f>
        <v/>
      </c>
      <c r="C428" s="8">
        <f>IF(G427&lt;=0,0,IF(A428&gt;=$B$3*12,ROUND(G427*(1+$B$2/100/12),2),MIN($B$6,ROUND(G427*(1+$B$2/100/12),2))))</f>
        <v>0</v>
      </c>
      <c r="D428" s="8">
        <f>IF(G427&lt;=0,0,ROUND(G427*$B$2/100/12,2))</f>
        <v>0</v>
      </c>
      <c r="E428" s="8">
        <f>IF(G427&lt;=0,0,MIN(G427,ROUND(C428-D428+F428,2)))</f>
        <v>0</v>
      </c>
      <c r="F428" s="9">
        <f>IF(G427&lt;=0,0,$B$5)</f>
        <v>0</v>
      </c>
      <c r="G428" s="8">
        <f>MAX(0,ROUND(G427-E428,2))</f>
        <v>0</v>
      </c>
    </row>
    <row r="429">
      <c r="A429">
        <v>417</v>
      </c>
      <c r="B429" s="7" t="str">
        <f>IF(G428&lt;=0,"",EDATE($B$4,A429-1))</f>
        <v/>
      </c>
      <c r="C429" s="8">
        <f>IF(G428&lt;=0,0,IF(A429&gt;=$B$3*12,ROUND(G428*(1+$B$2/100/12),2),MIN($B$6,ROUND(G428*(1+$B$2/100/12),2))))</f>
        <v>0</v>
      </c>
      <c r="D429" s="8">
        <f>IF(G428&lt;=0,0,ROUND(G428*$B$2/100/12,2))</f>
        <v>0</v>
      </c>
      <c r="E429" s="8">
        <f>IF(G428&lt;=0,0,MIN(G428,ROUND(C429-D429+F429,2)))</f>
        <v>0</v>
      </c>
      <c r="F429" s="9">
        <f>IF(G428&lt;=0,0,$B$5)</f>
        <v>0</v>
      </c>
      <c r="G429" s="8">
        <f>MAX(0,ROUND(G428-E429,2))</f>
        <v>0</v>
      </c>
    </row>
    <row r="430">
      <c r="A430">
        <v>418</v>
      </c>
      <c r="B430" s="7" t="str">
        <f>IF(G429&lt;=0,"",EDATE($B$4,A430-1))</f>
        <v/>
      </c>
      <c r="C430" s="8">
        <f>IF(G429&lt;=0,0,IF(A430&gt;=$B$3*12,ROUND(G429*(1+$B$2/100/12),2),MIN($B$6,ROUND(G429*(1+$B$2/100/12),2))))</f>
        <v>0</v>
      </c>
      <c r="D430" s="8">
        <f>IF(G429&lt;=0,0,ROUND(G429*$B$2/100/12,2))</f>
        <v>0</v>
      </c>
      <c r="E430" s="8">
        <f>IF(G429&lt;=0,0,MIN(G429,ROUND(C430-D430+F430,2)))</f>
        <v>0</v>
      </c>
      <c r="F430" s="9">
        <f>IF(G429&lt;=0,0,$B$5)</f>
        <v>0</v>
      </c>
      <c r="G430" s="8">
        <f>MAX(0,ROUND(G429-E430,2))</f>
        <v>0</v>
      </c>
    </row>
    <row r="431">
      <c r="A431">
        <v>419</v>
      </c>
      <c r="B431" s="7" t="str">
        <f>IF(G430&lt;=0,"",EDATE($B$4,A431-1))</f>
        <v/>
      </c>
      <c r="C431" s="8">
        <f>IF(G430&lt;=0,0,IF(A431&gt;=$B$3*12,ROUND(G430*(1+$B$2/100/12),2),MIN($B$6,ROUND(G430*(1+$B$2/100/12),2))))</f>
        <v>0</v>
      </c>
      <c r="D431" s="8">
        <f>IF(G430&lt;=0,0,ROUND(G430*$B$2/100/12,2))</f>
        <v>0</v>
      </c>
      <c r="E431" s="8">
        <f>IF(G430&lt;=0,0,MIN(G430,ROUND(C431-D431+F431,2)))</f>
        <v>0</v>
      </c>
      <c r="F431" s="9">
        <f>IF(G430&lt;=0,0,$B$5)</f>
        <v>0</v>
      </c>
      <c r="G431" s="8">
        <f>MAX(0,ROUND(G430-E431,2))</f>
        <v>0</v>
      </c>
    </row>
    <row r="432">
      <c r="A432">
        <v>420</v>
      </c>
      <c r="B432" s="7" t="str">
        <f>IF(G431&lt;=0,"",EDATE($B$4,A432-1))</f>
        <v/>
      </c>
      <c r="C432" s="8">
        <f>IF(G431&lt;=0,0,IF(A432&gt;=$B$3*12,ROUND(G431*(1+$B$2/100/12),2),MIN($B$6,ROUND(G431*(1+$B$2/100/12),2))))</f>
        <v>0</v>
      </c>
      <c r="D432" s="8">
        <f>IF(G431&lt;=0,0,ROUND(G431*$B$2/100/12,2))</f>
        <v>0</v>
      </c>
      <c r="E432" s="8">
        <f>IF(G431&lt;=0,0,MIN(G431,ROUND(C432-D432+F432,2)))</f>
        <v>0</v>
      </c>
      <c r="F432" s="9">
        <f>IF(G431&lt;=0,0,$B$5)</f>
        <v>0</v>
      </c>
      <c r="G432" s="8">
        <f>MAX(0,ROUND(G431-E432,2))</f>
        <v>0</v>
      </c>
    </row>
    <row r="433">
      <c r="A433">
        <v>421</v>
      </c>
      <c r="B433" s="7" t="str">
        <f>IF(G432&lt;=0,"",EDATE($B$4,A433-1))</f>
        <v/>
      </c>
      <c r="C433" s="8">
        <f>IF(G432&lt;=0,0,IF(A433&gt;=$B$3*12,ROUND(G432*(1+$B$2/100/12),2),MIN($B$6,ROUND(G432*(1+$B$2/100/12),2))))</f>
        <v>0</v>
      </c>
      <c r="D433" s="8">
        <f>IF(G432&lt;=0,0,ROUND(G432*$B$2/100/12,2))</f>
        <v>0</v>
      </c>
      <c r="E433" s="8">
        <f>IF(G432&lt;=0,0,MIN(G432,ROUND(C433-D433+F433,2)))</f>
        <v>0</v>
      </c>
      <c r="F433" s="9">
        <f>IF(G432&lt;=0,0,$B$5)</f>
        <v>0</v>
      </c>
      <c r="G433" s="8">
        <f>MAX(0,ROUND(G432-E433,2))</f>
        <v>0</v>
      </c>
    </row>
    <row r="434">
      <c r="A434">
        <v>422</v>
      </c>
      <c r="B434" s="7" t="str">
        <f>IF(G433&lt;=0,"",EDATE($B$4,A434-1))</f>
        <v/>
      </c>
      <c r="C434" s="8">
        <f>IF(G433&lt;=0,0,IF(A434&gt;=$B$3*12,ROUND(G433*(1+$B$2/100/12),2),MIN($B$6,ROUND(G433*(1+$B$2/100/12),2))))</f>
        <v>0</v>
      </c>
      <c r="D434" s="8">
        <f>IF(G433&lt;=0,0,ROUND(G433*$B$2/100/12,2))</f>
        <v>0</v>
      </c>
      <c r="E434" s="8">
        <f>IF(G433&lt;=0,0,MIN(G433,ROUND(C434-D434+F434,2)))</f>
        <v>0</v>
      </c>
      <c r="F434" s="9">
        <f>IF(G433&lt;=0,0,$B$5)</f>
        <v>0</v>
      </c>
      <c r="G434" s="8">
        <f>MAX(0,ROUND(G433-E434,2))</f>
        <v>0</v>
      </c>
    </row>
    <row r="435">
      <c r="A435">
        <v>423</v>
      </c>
      <c r="B435" s="7" t="str">
        <f>IF(G434&lt;=0,"",EDATE($B$4,A435-1))</f>
        <v/>
      </c>
      <c r="C435" s="8">
        <f>IF(G434&lt;=0,0,IF(A435&gt;=$B$3*12,ROUND(G434*(1+$B$2/100/12),2),MIN($B$6,ROUND(G434*(1+$B$2/100/12),2))))</f>
        <v>0</v>
      </c>
      <c r="D435" s="8">
        <f>IF(G434&lt;=0,0,ROUND(G434*$B$2/100/12,2))</f>
        <v>0</v>
      </c>
      <c r="E435" s="8">
        <f>IF(G434&lt;=0,0,MIN(G434,ROUND(C435-D435+F435,2)))</f>
        <v>0</v>
      </c>
      <c r="F435" s="9">
        <f>IF(G434&lt;=0,0,$B$5)</f>
        <v>0</v>
      </c>
      <c r="G435" s="8">
        <f>MAX(0,ROUND(G434-E435,2))</f>
        <v>0</v>
      </c>
    </row>
    <row r="436">
      <c r="A436">
        <v>424</v>
      </c>
      <c r="B436" s="7" t="str">
        <f>IF(G435&lt;=0,"",EDATE($B$4,A436-1))</f>
        <v/>
      </c>
      <c r="C436" s="8">
        <f>IF(G435&lt;=0,0,IF(A436&gt;=$B$3*12,ROUND(G435*(1+$B$2/100/12),2),MIN($B$6,ROUND(G435*(1+$B$2/100/12),2))))</f>
        <v>0</v>
      </c>
      <c r="D436" s="8">
        <f>IF(G435&lt;=0,0,ROUND(G435*$B$2/100/12,2))</f>
        <v>0</v>
      </c>
      <c r="E436" s="8">
        <f>IF(G435&lt;=0,0,MIN(G435,ROUND(C436-D436+F436,2)))</f>
        <v>0</v>
      </c>
      <c r="F436" s="9">
        <f>IF(G435&lt;=0,0,$B$5)</f>
        <v>0</v>
      </c>
      <c r="G436" s="8">
        <f>MAX(0,ROUND(G435-E436,2))</f>
        <v>0</v>
      </c>
    </row>
    <row r="437">
      <c r="A437">
        <v>425</v>
      </c>
      <c r="B437" s="7" t="str">
        <f>IF(G436&lt;=0,"",EDATE($B$4,A437-1))</f>
        <v/>
      </c>
      <c r="C437" s="8">
        <f>IF(G436&lt;=0,0,IF(A437&gt;=$B$3*12,ROUND(G436*(1+$B$2/100/12),2),MIN($B$6,ROUND(G436*(1+$B$2/100/12),2))))</f>
        <v>0</v>
      </c>
      <c r="D437" s="8">
        <f>IF(G436&lt;=0,0,ROUND(G436*$B$2/100/12,2))</f>
        <v>0</v>
      </c>
      <c r="E437" s="8">
        <f>IF(G436&lt;=0,0,MIN(G436,ROUND(C437-D437+F437,2)))</f>
        <v>0</v>
      </c>
      <c r="F437" s="9">
        <f>IF(G436&lt;=0,0,$B$5)</f>
        <v>0</v>
      </c>
      <c r="G437" s="8">
        <f>MAX(0,ROUND(G436-E437,2))</f>
        <v>0</v>
      </c>
    </row>
    <row r="438">
      <c r="A438">
        <v>426</v>
      </c>
      <c r="B438" s="7" t="str">
        <f>IF(G437&lt;=0,"",EDATE($B$4,A438-1))</f>
        <v/>
      </c>
      <c r="C438" s="8">
        <f>IF(G437&lt;=0,0,IF(A438&gt;=$B$3*12,ROUND(G437*(1+$B$2/100/12),2),MIN($B$6,ROUND(G437*(1+$B$2/100/12),2))))</f>
        <v>0</v>
      </c>
      <c r="D438" s="8">
        <f>IF(G437&lt;=0,0,ROUND(G437*$B$2/100/12,2))</f>
        <v>0</v>
      </c>
      <c r="E438" s="8">
        <f>IF(G437&lt;=0,0,MIN(G437,ROUND(C438-D438+F438,2)))</f>
        <v>0</v>
      </c>
      <c r="F438" s="9">
        <f>IF(G437&lt;=0,0,$B$5)</f>
        <v>0</v>
      </c>
      <c r="G438" s="8">
        <f>MAX(0,ROUND(G437-E438,2))</f>
        <v>0</v>
      </c>
    </row>
    <row r="439">
      <c r="A439">
        <v>427</v>
      </c>
      <c r="B439" s="7" t="str">
        <f>IF(G438&lt;=0,"",EDATE($B$4,A439-1))</f>
        <v/>
      </c>
      <c r="C439" s="8">
        <f>IF(G438&lt;=0,0,IF(A439&gt;=$B$3*12,ROUND(G438*(1+$B$2/100/12),2),MIN($B$6,ROUND(G438*(1+$B$2/100/12),2))))</f>
        <v>0</v>
      </c>
      <c r="D439" s="8">
        <f>IF(G438&lt;=0,0,ROUND(G438*$B$2/100/12,2))</f>
        <v>0</v>
      </c>
      <c r="E439" s="8">
        <f>IF(G438&lt;=0,0,MIN(G438,ROUND(C439-D439+F439,2)))</f>
        <v>0</v>
      </c>
      <c r="F439" s="9">
        <f>IF(G438&lt;=0,0,$B$5)</f>
        <v>0</v>
      </c>
      <c r="G439" s="8">
        <f>MAX(0,ROUND(G438-E439,2))</f>
        <v>0</v>
      </c>
    </row>
    <row r="440">
      <c r="A440">
        <v>428</v>
      </c>
      <c r="B440" s="7" t="str">
        <f>IF(G439&lt;=0,"",EDATE($B$4,A440-1))</f>
        <v/>
      </c>
      <c r="C440" s="8">
        <f>IF(G439&lt;=0,0,IF(A440&gt;=$B$3*12,ROUND(G439*(1+$B$2/100/12),2),MIN($B$6,ROUND(G439*(1+$B$2/100/12),2))))</f>
        <v>0</v>
      </c>
      <c r="D440" s="8">
        <f>IF(G439&lt;=0,0,ROUND(G439*$B$2/100/12,2))</f>
        <v>0</v>
      </c>
      <c r="E440" s="8">
        <f>IF(G439&lt;=0,0,MIN(G439,ROUND(C440-D440+F440,2)))</f>
        <v>0</v>
      </c>
      <c r="F440" s="9">
        <f>IF(G439&lt;=0,0,$B$5)</f>
        <v>0</v>
      </c>
      <c r="G440" s="8">
        <f>MAX(0,ROUND(G439-E440,2))</f>
        <v>0</v>
      </c>
    </row>
    <row r="441">
      <c r="A441">
        <v>429</v>
      </c>
      <c r="B441" s="7" t="str">
        <f>IF(G440&lt;=0,"",EDATE($B$4,A441-1))</f>
        <v/>
      </c>
      <c r="C441" s="8">
        <f>IF(G440&lt;=0,0,IF(A441&gt;=$B$3*12,ROUND(G440*(1+$B$2/100/12),2),MIN($B$6,ROUND(G440*(1+$B$2/100/12),2))))</f>
        <v>0</v>
      </c>
      <c r="D441" s="8">
        <f>IF(G440&lt;=0,0,ROUND(G440*$B$2/100/12,2))</f>
        <v>0</v>
      </c>
      <c r="E441" s="8">
        <f>IF(G440&lt;=0,0,MIN(G440,ROUND(C441-D441+F441,2)))</f>
        <v>0</v>
      </c>
      <c r="F441" s="9">
        <f>IF(G440&lt;=0,0,$B$5)</f>
        <v>0</v>
      </c>
      <c r="G441" s="8">
        <f>MAX(0,ROUND(G440-E441,2))</f>
        <v>0</v>
      </c>
    </row>
    <row r="442">
      <c r="A442">
        <v>430</v>
      </c>
      <c r="B442" s="7" t="str">
        <f>IF(G441&lt;=0,"",EDATE($B$4,A442-1))</f>
        <v/>
      </c>
      <c r="C442" s="8">
        <f>IF(G441&lt;=0,0,IF(A442&gt;=$B$3*12,ROUND(G441*(1+$B$2/100/12),2),MIN($B$6,ROUND(G441*(1+$B$2/100/12),2))))</f>
        <v>0</v>
      </c>
      <c r="D442" s="8">
        <f>IF(G441&lt;=0,0,ROUND(G441*$B$2/100/12,2))</f>
        <v>0</v>
      </c>
      <c r="E442" s="8">
        <f>IF(G441&lt;=0,0,MIN(G441,ROUND(C442-D442+F442,2)))</f>
        <v>0</v>
      </c>
      <c r="F442" s="9">
        <f>IF(G441&lt;=0,0,$B$5)</f>
        <v>0</v>
      </c>
      <c r="G442" s="8">
        <f>MAX(0,ROUND(G441-E442,2))</f>
        <v>0</v>
      </c>
    </row>
    <row r="443">
      <c r="A443">
        <v>431</v>
      </c>
      <c r="B443" s="7" t="str">
        <f>IF(G442&lt;=0,"",EDATE($B$4,A443-1))</f>
        <v/>
      </c>
      <c r="C443" s="8">
        <f>IF(G442&lt;=0,0,IF(A443&gt;=$B$3*12,ROUND(G442*(1+$B$2/100/12),2),MIN($B$6,ROUND(G442*(1+$B$2/100/12),2))))</f>
        <v>0</v>
      </c>
      <c r="D443" s="8">
        <f>IF(G442&lt;=0,0,ROUND(G442*$B$2/100/12,2))</f>
        <v>0</v>
      </c>
      <c r="E443" s="8">
        <f>IF(G442&lt;=0,0,MIN(G442,ROUND(C443-D443+F443,2)))</f>
        <v>0</v>
      </c>
      <c r="F443" s="9">
        <f>IF(G442&lt;=0,0,$B$5)</f>
        <v>0</v>
      </c>
      <c r="G443" s="8">
        <f>MAX(0,ROUND(G442-E443,2))</f>
        <v>0</v>
      </c>
    </row>
    <row r="444">
      <c r="A444">
        <v>432</v>
      </c>
      <c r="B444" s="7" t="str">
        <f>IF(G443&lt;=0,"",EDATE($B$4,A444-1))</f>
        <v/>
      </c>
      <c r="C444" s="8">
        <f>IF(G443&lt;=0,0,IF(A444&gt;=$B$3*12,ROUND(G443*(1+$B$2/100/12),2),MIN($B$6,ROUND(G443*(1+$B$2/100/12),2))))</f>
        <v>0</v>
      </c>
      <c r="D444" s="8">
        <f>IF(G443&lt;=0,0,ROUND(G443*$B$2/100/12,2))</f>
        <v>0</v>
      </c>
      <c r="E444" s="8">
        <f>IF(G443&lt;=0,0,MIN(G443,ROUND(C444-D444+F444,2)))</f>
        <v>0</v>
      </c>
      <c r="F444" s="9">
        <f>IF(G443&lt;=0,0,$B$5)</f>
        <v>0</v>
      </c>
      <c r="G444" s="8">
        <f>MAX(0,ROUND(G443-E444,2))</f>
        <v>0</v>
      </c>
    </row>
    <row r="445">
      <c r="A445">
        <v>433</v>
      </c>
      <c r="B445" s="7" t="str">
        <f>IF(G444&lt;=0,"",EDATE($B$4,A445-1))</f>
        <v/>
      </c>
      <c r="C445" s="8">
        <f>IF(G444&lt;=0,0,IF(A445&gt;=$B$3*12,ROUND(G444*(1+$B$2/100/12),2),MIN($B$6,ROUND(G444*(1+$B$2/100/12),2))))</f>
        <v>0</v>
      </c>
      <c r="D445" s="8">
        <f>IF(G444&lt;=0,0,ROUND(G444*$B$2/100/12,2))</f>
        <v>0</v>
      </c>
      <c r="E445" s="8">
        <f>IF(G444&lt;=0,0,MIN(G444,ROUND(C445-D445+F445,2)))</f>
        <v>0</v>
      </c>
      <c r="F445" s="9">
        <f>IF(G444&lt;=0,0,$B$5)</f>
        <v>0</v>
      </c>
      <c r="G445" s="8">
        <f>MAX(0,ROUND(G444-E445,2))</f>
        <v>0</v>
      </c>
    </row>
    <row r="446">
      <c r="A446">
        <v>434</v>
      </c>
      <c r="B446" s="7" t="str">
        <f>IF(G445&lt;=0,"",EDATE($B$4,A446-1))</f>
        <v/>
      </c>
      <c r="C446" s="8">
        <f>IF(G445&lt;=0,0,IF(A446&gt;=$B$3*12,ROUND(G445*(1+$B$2/100/12),2),MIN($B$6,ROUND(G445*(1+$B$2/100/12),2))))</f>
        <v>0</v>
      </c>
      <c r="D446" s="8">
        <f>IF(G445&lt;=0,0,ROUND(G445*$B$2/100/12,2))</f>
        <v>0</v>
      </c>
      <c r="E446" s="8">
        <f>IF(G445&lt;=0,0,MIN(G445,ROUND(C446-D446+F446,2)))</f>
        <v>0</v>
      </c>
      <c r="F446" s="9">
        <f>IF(G445&lt;=0,0,$B$5)</f>
        <v>0</v>
      </c>
      <c r="G446" s="8">
        <f>MAX(0,ROUND(G445-E446,2))</f>
        <v>0</v>
      </c>
    </row>
    <row r="447">
      <c r="A447">
        <v>435</v>
      </c>
      <c r="B447" s="7" t="str">
        <f>IF(G446&lt;=0,"",EDATE($B$4,A447-1))</f>
        <v/>
      </c>
      <c r="C447" s="8">
        <f>IF(G446&lt;=0,0,IF(A447&gt;=$B$3*12,ROUND(G446*(1+$B$2/100/12),2),MIN($B$6,ROUND(G446*(1+$B$2/100/12),2))))</f>
        <v>0</v>
      </c>
      <c r="D447" s="8">
        <f>IF(G446&lt;=0,0,ROUND(G446*$B$2/100/12,2))</f>
        <v>0</v>
      </c>
      <c r="E447" s="8">
        <f>IF(G446&lt;=0,0,MIN(G446,ROUND(C447-D447+F447,2)))</f>
        <v>0</v>
      </c>
      <c r="F447" s="9">
        <f>IF(G446&lt;=0,0,$B$5)</f>
        <v>0</v>
      </c>
      <c r="G447" s="8">
        <f>MAX(0,ROUND(G446-E447,2))</f>
        <v>0</v>
      </c>
    </row>
    <row r="448">
      <c r="A448">
        <v>436</v>
      </c>
      <c r="B448" s="7" t="str">
        <f>IF(G447&lt;=0,"",EDATE($B$4,A448-1))</f>
        <v/>
      </c>
      <c r="C448" s="8">
        <f>IF(G447&lt;=0,0,IF(A448&gt;=$B$3*12,ROUND(G447*(1+$B$2/100/12),2),MIN($B$6,ROUND(G447*(1+$B$2/100/12),2))))</f>
        <v>0</v>
      </c>
      <c r="D448" s="8">
        <f>IF(G447&lt;=0,0,ROUND(G447*$B$2/100/12,2))</f>
        <v>0</v>
      </c>
      <c r="E448" s="8">
        <f>IF(G447&lt;=0,0,MIN(G447,ROUND(C448-D448+F448,2)))</f>
        <v>0</v>
      </c>
      <c r="F448" s="9">
        <f>IF(G447&lt;=0,0,$B$5)</f>
        <v>0</v>
      </c>
      <c r="G448" s="8">
        <f>MAX(0,ROUND(G447-E448,2))</f>
        <v>0</v>
      </c>
    </row>
    <row r="449">
      <c r="A449">
        <v>437</v>
      </c>
      <c r="B449" s="7" t="str">
        <f>IF(G448&lt;=0,"",EDATE($B$4,A449-1))</f>
        <v/>
      </c>
      <c r="C449" s="8">
        <f>IF(G448&lt;=0,0,IF(A449&gt;=$B$3*12,ROUND(G448*(1+$B$2/100/12),2),MIN($B$6,ROUND(G448*(1+$B$2/100/12),2))))</f>
        <v>0</v>
      </c>
      <c r="D449" s="8">
        <f>IF(G448&lt;=0,0,ROUND(G448*$B$2/100/12,2))</f>
        <v>0</v>
      </c>
      <c r="E449" s="8">
        <f>IF(G448&lt;=0,0,MIN(G448,ROUND(C449-D449+F449,2)))</f>
        <v>0</v>
      </c>
      <c r="F449" s="9">
        <f>IF(G448&lt;=0,0,$B$5)</f>
        <v>0</v>
      </c>
      <c r="G449" s="8">
        <f>MAX(0,ROUND(G448-E449,2))</f>
        <v>0</v>
      </c>
    </row>
    <row r="450">
      <c r="A450">
        <v>438</v>
      </c>
      <c r="B450" s="7" t="str">
        <f>IF(G449&lt;=0,"",EDATE($B$4,A450-1))</f>
        <v/>
      </c>
      <c r="C450" s="8">
        <f>IF(G449&lt;=0,0,IF(A450&gt;=$B$3*12,ROUND(G449*(1+$B$2/100/12),2),MIN($B$6,ROUND(G449*(1+$B$2/100/12),2))))</f>
        <v>0</v>
      </c>
      <c r="D450" s="8">
        <f>IF(G449&lt;=0,0,ROUND(G449*$B$2/100/12,2))</f>
        <v>0</v>
      </c>
      <c r="E450" s="8">
        <f>IF(G449&lt;=0,0,MIN(G449,ROUND(C450-D450+F450,2)))</f>
        <v>0</v>
      </c>
      <c r="F450" s="9">
        <f>IF(G449&lt;=0,0,$B$5)</f>
        <v>0</v>
      </c>
      <c r="G450" s="8">
        <f>MAX(0,ROUND(G449-E450,2))</f>
        <v>0</v>
      </c>
    </row>
    <row r="451">
      <c r="A451">
        <v>439</v>
      </c>
      <c r="B451" s="7" t="str">
        <f>IF(G450&lt;=0,"",EDATE($B$4,A451-1))</f>
        <v/>
      </c>
      <c r="C451" s="8">
        <f>IF(G450&lt;=0,0,IF(A451&gt;=$B$3*12,ROUND(G450*(1+$B$2/100/12),2),MIN($B$6,ROUND(G450*(1+$B$2/100/12),2))))</f>
        <v>0</v>
      </c>
      <c r="D451" s="8">
        <f>IF(G450&lt;=0,0,ROUND(G450*$B$2/100/12,2))</f>
        <v>0</v>
      </c>
      <c r="E451" s="8">
        <f>IF(G450&lt;=0,0,MIN(G450,ROUND(C451-D451+F451,2)))</f>
        <v>0</v>
      </c>
      <c r="F451" s="9">
        <f>IF(G450&lt;=0,0,$B$5)</f>
        <v>0</v>
      </c>
      <c r="G451" s="8">
        <f>MAX(0,ROUND(G450-E451,2))</f>
        <v>0</v>
      </c>
    </row>
    <row r="452">
      <c r="A452">
        <v>440</v>
      </c>
      <c r="B452" s="7" t="str">
        <f>IF(G451&lt;=0,"",EDATE($B$4,A452-1))</f>
        <v/>
      </c>
      <c r="C452" s="8">
        <f>IF(G451&lt;=0,0,IF(A452&gt;=$B$3*12,ROUND(G451*(1+$B$2/100/12),2),MIN($B$6,ROUND(G451*(1+$B$2/100/12),2))))</f>
        <v>0</v>
      </c>
      <c r="D452" s="8">
        <f>IF(G451&lt;=0,0,ROUND(G451*$B$2/100/12,2))</f>
        <v>0</v>
      </c>
      <c r="E452" s="8">
        <f>IF(G451&lt;=0,0,MIN(G451,ROUND(C452-D452+F452,2)))</f>
        <v>0</v>
      </c>
      <c r="F452" s="9">
        <f>IF(G451&lt;=0,0,$B$5)</f>
        <v>0</v>
      </c>
      <c r="G452" s="8">
        <f>MAX(0,ROUND(G451-E452,2))</f>
        <v>0</v>
      </c>
    </row>
    <row r="453">
      <c r="A453">
        <v>441</v>
      </c>
      <c r="B453" s="7" t="str">
        <f>IF(G452&lt;=0,"",EDATE($B$4,A453-1))</f>
        <v/>
      </c>
      <c r="C453" s="8">
        <f>IF(G452&lt;=0,0,IF(A453&gt;=$B$3*12,ROUND(G452*(1+$B$2/100/12),2),MIN($B$6,ROUND(G452*(1+$B$2/100/12),2))))</f>
        <v>0</v>
      </c>
      <c r="D453" s="8">
        <f>IF(G452&lt;=0,0,ROUND(G452*$B$2/100/12,2))</f>
        <v>0</v>
      </c>
      <c r="E453" s="8">
        <f>IF(G452&lt;=0,0,MIN(G452,ROUND(C453-D453+F453,2)))</f>
        <v>0</v>
      </c>
      <c r="F453" s="9">
        <f>IF(G452&lt;=0,0,$B$5)</f>
        <v>0</v>
      </c>
      <c r="G453" s="8">
        <f>MAX(0,ROUND(G452-E453,2))</f>
        <v>0</v>
      </c>
    </row>
    <row r="454">
      <c r="A454">
        <v>442</v>
      </c>
      <c r="B454" s="7" t="str">
        <f>IF(G453&lt;=0,"",EDATE($B$4,A454-1))</f>
        <v/>
      </c>
      <c r="C454" s="8">
        <f>IF(G453&lt;=0,0,IF(A454&gt;=$B$3*12,ROUND(G453*(1+$B$2/100/12),2),MIN($B$6,ROUND(G453*(1+$B$2/100/12),2))))</f>
        <v>0</v>
      </c>
      <c r="D454" s="8">
        <f>IF(G453&lt;=0,0,ROUND(G453*$B$2/100/12,2))</f>
        <v>0</v>
      </c>
      <c r="E454" s="8">
        <f>IF(G453&lt;=0,0,MIN(G453,ROUND(C454-D454+F454,2)))</f>
        <v>0</v>
      </c>
      <c r="F454" s="9">
        <f>IF(G453&lt;=0,0,$B$5)</f>
        <v>0</v>
      </c>
      <c r="G454" s="8">
        <f>MAX(0,ROUND(G453-E454,2))</f>
        <v>0</v>
      </c>
    </row>
    <row r="455">
      <c r="A455">
        <v>443</v>
      </c>
      <c r="B455" s="7" t="str">
        <f>IF(G454&lt;=0,"",EDATE($B$4,A455-1))</f>
        <v/>
      </c>
      <c r="C455" s="8">
        <f>IF(G454&lt;=0,0,IF(A455&gt;=$B$3*12,ROUND(G454*(1+$B$2/100/12),2),MIN($B$6,ROUND(G454*(1+$B$2/100/12),2))))</f>
        <v>0</v>
      </c>
      <c r="D455" s="8">
        <f>IF(G454&lt;=0,0,ROUND(G454*$B$2/100/12,2))</f>
        <v>0</v>
      </c>
      <c r="E455" s="8">
        <f>IF(G454&lt;=0,0,MIN(G454,ROUND(C455-D455+F455,2)))</f>
        <v>0</v>
      </c>
      <c r="F455" s="9">
        <f>IF(G454&lt;=0,0,$B$5)</f>
        <v>0</v>
      </c>
      <c r="G455" s="8">
        <f>MAX(0,ROUND(G454-E455,2))</f>
        <v>0</v>
      </c>
    </row>
    <row r="456">
      <c r="A456">
        <v>444</v>
      </c>
      <c r="B456" s="7" t="str">
        <f>IF(G455&lt;=0,"",EDATE($B$4,A456-1))</f>
        <v/>
      </c>
      <c r="C456" s="8">
        <f>IF(G455&lt;=0,0,IF(A456&gt;=$B$3*12,ROUND(G455*(1+$B$2/100/12),2),MIN($B$6,ROUND(G455*(1+$B$2/100/12),2))))</f>
        <v>0</v>
      </c>
      <c r="D456" s="8">
        <f>IF(G455&lt;=0,0,ROUND(G455*$B$2/100/12,2))</f>
        <v>0</v>
      </c>
      <c r="E456" s="8">
        <f>IF(G455&lt;=0,0,MIN(G455,ROUND(C456-D456+F456,2)))</f>
        <v>0</v>
      </c>
      <c r="F456" s="9">
        <f>IF(G455&lt;=0,0,$B$5)</f>
        <v>0</v>
      </c>
      <c r="G456" s="8">
        <f>MAX(0,ROUND(G455-E456,2))</f>
        <v>0</v>
      </c>
    </row>
    <row r="457">
      <c r="A457">
        <v>445</v>
      </c>
      <c r="B457" s="7" t="str">
        <f>IF(G456&lt;=0,"",EDATE($B$4,A457-1))</f>
        <v/>
      </c>
      <c r="C457" s="8">
        <f>IF(G456&lt;=0,0,IF(A457&gt;=$B$3*12,ROUND(G456*(1+$B$2/100/12),2),MIN($B$6,ROUND(G456*(1+$B$2/100/12),2))))</f>
        <v>0</v>
      </c>
      <c r="D457" s="8">
        <f>IF(G456&lt;=0,0,ROUND(G456*$B$2/100/12,2))</f>
        <v>0</v>
      </c>
      <c r="E457" s="8">
        <f>IF(G456&lt;=0,0,MIN(G456,ROUND(C457-D457+F457,2)))</f>
        <v>0</v>
      </c>
      <c r="F457" s="9">
        <f>IF(G456&lt;=0,0,$B$5)</f>
        <v>0</v>
      </c>
      <c r="G457" s="8">
        <f>MAX(0,ROUND(G456-E457,2))</f>
        <v>0</v>
      </c>
    </row>
    <row r="458">
      <c r="A458">
        <v>446</v>
      </c>
      <c r="B458" s="7" t="str">
        <f>IF(G457&lt;=0,"",EDATE($B$4,A458-1))</f>
        <v/>
      </c>
      <c r="C458" s="8">
        <f>IF(G457&lt;=0,0,IF(A458&gt;=$B$3*12,ROUND(G457*(1+$B$2/100/12),2),MIN($B$6,ROUND(G457*(1+$B$2/100/12),2))))</f>
        <v>0</v>
      </c>
      <c r="D458" s="8">
        <f>IF(G457&lt;=0,0,ROUND(G457*$B$2/100/12,2))</f>
        <v>0</v>
      </c>
      <c r="E458" s="8">
        <f>IF(G457&lt;=0,0,MIN(G457,ROUND(C458-D458+F458,2)))</f>
        <v>0</v>
      </c>
      <c r="F458" s="9">
        <f>IF(G457&lt;=0,0,$B$5)</f>
        <v>0</v>
      </c>
      <c r="G458" s="8">
        <f>MAX(0,ROUND(G457-E458,2))</f>
        <v>0</v>
      </c>
    </row>
    <row r="459">
      <c r="A459">
        <v>447</v>
      </c>
      <c r="B459" s="7" t="str">
        <f>IF(G458&lt;=0,"",EDATE($B$4,A459-1))</f>
        <v/>
      </c>
      <c r="C459" s="8">
        <f>IF(G458&lt;=0,0,IF(A459&gt;=$B$3*12,ROUND(G458*(1+$B$2/100/12),2),MIN($B$6,ROUND(G458*(1+$B$2/100/12),2))))</f>
        <v>0</v>
      </c>
      <c r="D459" s="8">
        <f>IF(G458&lt;=0,0,ROUND(G458*$B$2/100/12,2))</f>
        <v>0</v>
      </c>
      <c r="E459" s="8">
        <f>IF(G458&lt;=0,0,MIN(G458,ROUND(C459-D459+F459,2)))</f>
        <v>0</v>
      </c>
      <c r="F459" s="9">
        <f>IF(G458&lt;=0,0,$B$5)</f>
        <v>0</v>
      </c>
      <c r="G459" s="8">
        <f>MAX(0,ROUND(G458-E459,2))</f>
        <v>0</v>
      </c>
    </row>
    <row r="460">
      <c r="A460">
        <v>448</v>
      </c>
      <c r="B460" s="7" t="str">
        <f>IF(G459&lt;=0,"",EDATE($B$4,A460-1))</f>
        <v/>
      </c>
      <c r="C460" s="8">
        <f>IF(G459&lt;=0,0,IF(A460&gt;=$B$3*12,ROUND(G459*(1+$B$2/100/12),2),MIN($B$6,ROUND(G459*(1+$B$2/100/12),2))))</f>
        <v>0</v>
      </c>
      <c r="D460" s="8">
        <f>IF(G459&lt;=0,0,ROUND(G459*$B$2/100/12,2))</f>
        <v>0</v>
      </c>
      <c r="E460" s="8">
        <f>IF(G459&lt;=0,0,MIN(G459,ROUND(C460-D460+F460,2)))</f>
        <v>0</v>
      </c>
      <c r="F460" s="9">
        <f>IF(G459&lt;=0,0,$B$5)</f>
        <v>0</v>
      </c>
      <c r="G460" s="8">
        <f>MAX(0,ROUND(G459-E460,2))</f>
        <v>0</v>
      </c>
    </row>
    <row r="461">
      <c r="A461">
        <v>449</v>
      </c>
      <c r="B461" s="7" t="str">
        <f>IF(G460&lt;=0,"",EDATE($B$4,A461-1))</f>
        <v/>
      </c>
      <c r="C461" s="8">
        <f>IF(G460&lt;=0,0,IF(A461&gt;=$B$3*12,ROUND(G460*(1+$B$2/100/12),2),MIN($B$6,ROUND(G460*(1+$B$2/100/12),2))))</f>
        <v>0</v>
      </c>
      <c r="D461" s="8">
        <f>IF(G460&lt;=0,0,ROUND(G460*$B$2/100/12,2))</f>
        <v>0</v>
      </c>
      <c r="E461" s="8">
        <f>IF(G460&lt;=0,0,MIN(G460,ROUND(C461-D461+F461,2)))</f>
        <v>0</v>
      </c>
      <c r="F461" s="9">
        <f>IF(G460&lt;=0,0,$B$5)</f>
        <v>0</v>
      </c>
      <c r="G461" s="8">
        <f>MAX(0,ROUND(G460-E461,2))</f>
        <v>0</v>
      </c>
    </row>
    <row r="462">
      <c r="A462">
        <v>450</v>
      </c>
      <c r="B462" s="7" t="str">
        <f>IF(G461&lt;=0,"",EDATE($B$4,A462-1))</f>
        <v/>
      </c>
      <c r="C462" s="8">
        <f>IF(G461&lt;=0,0,IF(A462&gt;=$B$3*12,ROUND(G461*(1+$B$2/100/12),2),MIN($B$6,ROUND(G461*(1+$B$2/100/12),2))))</f>
        <v>0</v>
      </c>
      <c r="D462" s="8">
        <f>IF(G461&lt;=0,0,ROUND(G461*$B$2/100/12,2))</f>
        <v>0</v>
      </c>
      <c r="E462" s="8">
        <f>IF(G461&lt;=0,0,MIN(G461,ROUND(C462-D462+F462,2)))</f>
        <v>0</v>
      </c>
      <c r="F462" s="9">
        <f>IF(G461&lt;=0,0,$B$5)</f>
        <v>0</v>
      </c>
      <c r="G462" s="8">
        <f>MAX(0,ROUND(G461-E462,2))</f>
        <v>0</v>
      </c>
    </row>
    <row r="463">
      <c r="A463">
        <v>451</v>
      </c>
      <c r="B463" s="7" t="str">
        <f>IF(G462&lt;=0,"",EDATE($B$4,A463-1))</f>
        <v/>
      </c>
      <c r="C463" s="8">
        <f>IF(G462&lt;=0,0,IF(A463&gt;=$B$3*12,ROUND(G462*(1+$B$2/100/12),2),MIN($B$6,ROUND(G462*(1+$B$2/100/12),2))))</f>
        <v>0</v>
      </c>
      <c r="D463" s="8">
        <f>IF(G462&lt;=0,0,ROUND(G462*$B$2/100/12,2))</f>
        <v>0</v>
      </c>
      <c r="E463" s="8">
        <f>IF(G462&lt;=0,0,MIN(G462,ROUND(C463-D463+F463,2)))</f>
        <v>0</v>
      </c>
      <c r="F463" s="9">
        <f>IF(G462&lt;=0,0,$B$5)</f>
        <v>0</v>
      </c>
      <c r="G463" s="8">
        <f>MAX(0,ROUND(G462-E463,2))</f>
        <v>0</v>
      </c>
    </row>
    <row r="464">
      <c r="A464">
        <v>452</v>
      </c>
      <c r="B464" s="7" t="str">
        <f>IF(G463&lt;=0,"",EDATE($B$4,A464-1))</f>
        <v/>
      </c>
      <c r="C464" s="8">
        <f>IF(G463&lt;=0,0,IF(A464&gt;=$B$3*12,ROUND(G463*(1+$B$2/100/12),2),MIN($B$6,ROUND(G463*(1+$B$2/100/12),2))))</f>
        <v>0</v>
      </c>
      <c r="D464" s="8">
        <f>IF(G463&lt;=0,0,ROUND(G463*$B$2/100/12,2))</f>
        <v>0</v>
      </c>
      <c r="E464" s="8">
        <f>IF(G463&lt;=0,0,MIN(G463,ROUND(C464-D464+F464,2)))</f>
        <v>0</v>
      </c>
      <c r="F464" s="9">
        <f>IF(G463&lt;=0,0,$B$5)</f>
        <v>0</v>
      </c>
      <c r="G464" s="8">
        <f>MAX(0,ROUND(G463-E464,2))</f>
        <v>0</v>
      </c>
    </row>
    <row r="465">
      <c r="A465">
        <v>453</v>
      </c>
      <c r="B465" s="7" t="str">
        <f>IF(G464&lt;=0,"",EDATE($B$4,A465-1))</f>
        <v/>
      </c>
      <c r="C465" s="8">
        <f>IF(G464&lt;=0,0,IF(A465&gt;=$B$3*12,ROUND(G464*(1+$B$2/100/12),2),MIN($B$6,ROUND(G464*(1+$B$2/100/12),2))))</f>
        <v>0</v>
      </c>
      <c r="D465" s="8">
        <f>IF(G464&lt;=0,0,ROUND(G464*$B$2/100/12,2))</f>
        <v>0</v>
      </c>
      <c r="E465" s="8">
        <f>IF(G464&lt;=0,0,MIN(G464,ROUND(C465-D465+F465,2)))</f>
        <v>0</v>
      </c>
      <c r="F465" s="9">
        <f>IF(G464&lt;=0,0,$B$5)</f>
        <v>0</v>
      </c>
      <c r="G465" s="8">
        <f>MAX(0,ROUND(G464-E465,2))</f>
        <v>0</v>
      </c>
    </row>
    <row r="466">
      <c r="A466">
        <v>454</v>
      </c>
      <c r="B466" s="7" t="str">
        <f>IF(G465&lt;=0,"",EDATE($B$4,A466-1))</f>
        <v/>
      </c>
      <c r="C466" s="8">
        <f>IF(G465&lt;=0,0,IF(A466&gt;=$B$3*12,ROUND(G465*(1+$B$2/100/12),2),MIN($B$6,ROUND(G465*(1+$B$2/100/12),2))))</f>
        <v>0</v>
      </c>
      <c r="D466" s="8">
        <f>IF(G465&lt;=0,0,ROUND(G465*$B$2/100/12,2))</f>
        <v>0</v>
      </c>
      <c r="E466" s="8">
        <f>IF(G465&lt;=0,0,MIN(G465,ROUND(C466-D466+F466,2)))</f>
        <v>0</v>
      </c>
      <c r="F466" s="9">
        <f>IF(G465&lt;=0,0,$B$5)</f>
        <v>0</v>
      </c>
      <c r="G466" s="8">
        <f>MAX(0,ROUND(G465-E466,2))</f>
        <v>0</v>
      </c>
    </row>
    <row r="467">
      <c r="A467">
        <v>455</v>
      </c>
      <c r="B467" s="7" t="str">
        <f>IF(G466&lt;=0,"",EDATE($B$4,A467-1))</f>
        <v/>
      </c>
      <c r="C467" s="8">
        <f>IF(G466&lt;=0,0,IF(A467&gt;=$B$3*12,ROUND(G466*(1+$B$2/100/12),2),MIN($B$6,ROUND(G466*(1+$B$2/100/12),2))))</f>
        <v>0</v>
      </c>
      <c r="D467" s="8">
        <f>IF(G466&lt;=0,0,ROUND(G466*$B$2/100/12,2))</f>
        <v>0</v>
      </c>
      <c r="E467" s="8">
        <f>IF(G466&lt;=0,0,MIN(G466,ROUND(C467-D467+F467,2)))</f>
        <v>0</v>
      </c>
      <c r="F467" s="9">
        <f>IF(G466&lt;=0,0,$B$5)</f>
        <v>0</v>
      </c>
      <c r="G467" s="8">
        <f>MAX(0,ROUND(G466-E467,2))</f>
        <v>0</v>
      </c>
    </row>
    <row r="468">
      <c r="A468">
        <v>456</v>
      </c>
      <c r="B468" s="7" t="str">
        <f>IF(G467&lt;=0,"",EDATE($B$4,A468-1))</f>
        <v/>
      </c>
      <c r="C468" s="8">
        <f>IF(G467&lt;=0,0,IF(A468&gt;=$B$3*12,ROUND(G467*(1+$B$2/100/12),2),MIN($B$6,ROUND(G467*(1+$B$2/100/12),2))))</f>
        <v>0</v>
      </c>
      <c r="D468" s="8">
        <f>IF(G467&lt;=0,0,ROUND(G467*$B$2/100/12,2))</f>
        <v>0</v>
      </c>
      <c r="E468" s="8">
        <f>IF(G467&lt;=0,0,MIN(G467,ROUND(C468-D468+F468,2)))</f>
        <v>0</v>
      </c>
      <c r="F468" s="9">
        <f>IF(G467&lt;=0,0,$B$5)</f>
        <v>0</v>
      </c>
      <c r="G468" s="8">
        <f>MAX(0,ROUND(G467-E468,2))</f>
        <v>0</v>
      </c>
    </row>
    <row r="469">
      <c r="A469">
        <v>457</v>
      </c>
      <c r="B469" s="7" t="str">
        <f>IF(G468&lt;=0,"",EDATE($B$4,A469-1))</f>
        <v/>
      </c>
      <c r="C469" s="8">
        <f>IF(G468&lt;=0,0,IF(A469&gt;=$B$3*12,ROUND(G468*(1+$B$2/100/12),2),MIN($B$6,ROUND(G468*(1+$B$2/100/12),2))))</f>
        <v>0</v>
      </c>
      <c r="D469" s="8">
        <f>IF(G468&lt;=0,0,ROUND(G468*$B$2/100/12,2))</f>
        <v>0</v>
      </c>
      <c r="E469" s="8">
        <f>IF(G468&lt;=0,0,MIN(G468,ROUND(C469-D469+F469,2)))</f>
        <v>0</v>
      </c>
      <c r="F469" s="9">
        <f>IF(G468&lt;=0,0,$B$5)</f>
        <v>0</v>
      </c>
      <c r="G469" s="8">
        <f>MAX(0,ROUND(G468-E469,2))</f>
        <v>0</v>
      </c>
    </row>
    <row r="470">
      <c r="A470">
        <v>458</v>
      </c>
      <c r="B470" s="7" t="str">
        <f>IF(G469&lt;=0,"",EDATE($B$4,A470-1))</f>
        <v/>
      </c>
      <c r="C470" s="8">
        <f>IF(G469&lt;=0,0,IF(A470&gt;=$B$3*12,ROUND(G469*(1+$B$2/100/12),2),MIN($B$6,ROUND(G469*(1+$B$2/100/12),2))))</f>
        <v>0</v>
      </c>
      <c r="D470" s="8">
        <f>IF(G469&lt;=0,0,ROUND(G469*$B$2/100/12,2))</f>
        <v>0</v>
      </c>
      <c r="E470" s="8">
        <f>IF(G469&lt;=0,0,MIN(G469,ROUND(C470-D470+F470,2)))</f>
        <v>0</v>
      </c>
      <c r="F470" s="9">
        <f>IF(G469&lt;=0,0,$B$5)</f>
        <v>0</v>
      </c>
      <c r="G470" s="8">
        <f>MAX(0,ROUND(G469-E470,2))</f>
        <v>0</v>
      </c>
    </row>
    <row r="471">
      <c r="A471">
        <v>459</v>
      </c>
      <c r="B471" s="7" t="str">
        <f>IF(G470&lt;=0,"",EDATE($B$4,A471-1))</f>
        <v/>
      </c>
      <c r="C471" s="8">
        <f>IF(G470&lt;=0,0,IF(A471&gt;=$B$3*12,ROUND(G470*(1+$B$2/100/12),2),MIN($B$6,ROUND(G470*(1+$B$2/100/12),2))))</f>
        <v>0</v>
      </c>
      <c r="D471" s="8">
        <f>IF(G470&lt;=0,0,ROUND(G470*$B$2/100/12,2))</f>
        <v>0</v>
      </c>
      <c r="E471" s="8">
        <f>IF(G470&lt;=0,0,MIN(G470,ROUND(C471-D471+F471,2)))</f>
        <v>0</v>
      </c>
      <c r="F471" s="9">
        <f>IF(G470&lt;=0,0,$B$5)</f>
        <v>0</v>
      </c>
      <c r="G471" s="8">
        <f>MAX(0,ROUND(G470-E471,2))</f>
        <v>0</v>
      </c>
    </row>
    <row r="472">
      <c r="A472">
        <v>460</v>
      </c>
      <c r="B472" s="7" t="str">
        <f>IF(G471&lt;=0,"",EDATE($B$4,A472-1))</f>
        <v/>
      </c>
      <c r="C472" s="8">
        <f>IF(G471&lt;=0,0,IF(A472&gt;=$B$3*12,ROUND(G471*(1+$B$2/100/12),2),MIN($B$6,ROUND(G471*(1+$B$2/100/12),2))))</f>
        <v>0</v>
      </c>
      <c r="D472" s="8">
        <f>IF(G471&lt;=0,0,ROUND(G471*$B$2/100/12,2))</f>
        <v>0</v>
      </c>
      <c r="E472" s="8">
        <f>IF(G471&lt;=0,0,MIN(G471,ROUND(C472-D472+F472,2)))</f>
        <v>0</v>
      </c>
      <c r="F472" s="9">
        <f>IF(G471&lt;=0,0,$B$5)</f>
        <v>0</v>
      </c>
      <c r="G472" s="8">
        <f>MAX(0,ROUND(G471-E472,2))</f>
        <v>0</v>
      </c>
    </row>
    <row r="473">
      <c r="A473">
        <v>461</v>
      </c>
      <c r="B473" s="7" t="str">
        <f>IF(G472&lt;=0,"",EDATE($B$4,A473-1))</f>
        <v/>
      </c>
      <c r="C473" s="8">
        <f>IF(G472&lt;=0,0,IF(A473&gt;=$B$3*12,ROUND(G472*(1+$B$2/100/12),2),MIN($B$6,ROUND(G472*(1+$B$2/100/12),2))))</f>
        <v>0</v>
      </c>
      <c r="D473" s="8">
        <f>IF(G472&lt;=0,0,ROUND(G472*$B$2/100/12,2))</f>
        <v>0</v>
      </c>
      <c r="E473" s="8">
        <f>IF(G472&lt;=0,0,MIN(G472,ROUND(C473-D473+F473,2)))</f>
        <v>0</v>
      </c>
      <c r="F473" s="9">
        <f>IF(G472&lt;=0,0,$B$5)</f>
        <v>0</v>
      </c>
      <c r="G473" s="8">
        <f>MAX(0,ROUND(G472-E473,2))</f>
        <v>0</v>
      </c>
    </row>
    <row r="474">
      <c r="A474">
        <v>462</v>
      </c>
      <c r="B474" s="7" t="str">
        <f>IF(G473&lt;=0,"",EDATE($B$4,A474-1))</f>
        <v/>
      </c>
      <c r="C474" s="8">
        <f>IF(G473&lt;=0,0,IF(A474&gt;=$B$3*12,ROUND(G473*(1+$B$2/100/12),2),MIN($B$6,ROUND(G473*(1+$B$2/100/12),2))))</f>
        <v>0</v>
      </c>
      <c r="D474" s="8">
        <f>IF(G473&lt;=0,0,ROUND(G473*$B$2/100/12,2))</f>
        <v>0</v>
      </c>
      <c r="E474" s="8">
        <f>IF(G473&lt;=0,0,MIN(G473,ROUND(C474-D474+F474,2)))</f>
        <v>0</v>
      </c>
      <c r="F474" s="9">
        <f>IF(G473&lt;=0,0,$B$5)</f>
        <v>0</v>
      </c>
      <c r="G474" s="8">
        <f>MAX(0,ROUND(G473-E474,2))</f>
        <v>0</v>
      </c>
    </row>
    <row r="475">
      <c r="A475">
        <v>463</v>
      </c>
      <c r="B475" s="7" t="str">
        <f>IF(G474&lt;=0,"",EDATE($B$4,A475-1))</f>
        <v/>
      </c>
      <c r="C475" s="8">
        <f>IF(G474&lt;=0,0,IF(A475&gt;=$B$3*12,ROUND(G474*(1+$B$2/100/12),2),MIN($B$6,ROUND(G474*(1+$B$2/100/12),2))))</f>
        <v>0</v>
      </c>
      <c r="D475" s="8">
        <f>IF(G474&lt;=0,0,ROUND(G474*$B$2/100/12,2))</f>
        <v>0</v>
      </c>
      <c r="E475" s="8">
        <f>IF(G474&lt;=0,0,MIN(G474,ROUND(C475-D475+F475,2)))</f>
        <v>0</v>
      </c>
      <c r="F475" s="9">
        <f>IF(G474&lt;=0,0,$B$5)</f>
        <v>0</v>
      </c>
      <c r="G475" s="8">
        <f>MAX(0,ROUND(G474-E475,2))</f>
        <v>0</v>
      </c>
    </row>
    <row r="476">
      <c r="A476">
        <v>464</v>
      </c>
      <c r="B476" s="7" t="str">
        <f>IF(G475&lt;=0,"",EDATE($B$4,A476-1))</f>
        <v/>
      </c>
      <c r="C476" s="8">
        <f>IF(G475&lt;=0,0,IF(A476&gt;=$B$3*12,ROUND(G475*(1+$B$2/100/12),2),MIN($B$6,ROUND(G475*(1+$B$2/100/12),2))))</f>
        <v>0</v>
      </c>
      <c r="D476" s="8">
        <f>IF(G475&lt;=0,0,ROUND(G475*$B$2/100/12,2))</f>
        <v>0</v>
      </c>
      <c r="E476" s="8">
        <f>IF(G475&lt;=0,0,MIN(G475,ROUND(C476-D476+F476,2)))</f>
        <v>0</v>
      </c>
      <c r="F476" s="9">
        <f>IF(G475&lt;=0,0,$B$5)</f>
        <v>0</v>
      </c>
      <c r="G476" s="8">
        <f>MAX(0,ROUND(G475-E476,2))</f>
        <v>0</v>
      </c>
    </row>
    <row r="477">
      <c r="A477">
        <v>465</v>
      </c>
      <c r="B477" s="7" t="str">
        <f>IF(G476&lt;=0,"",EDATE($B$4,A477-1))</f>
        <v/>
      </c>
      <c r="C477" s="8">
        <f>IF(G476&lt;=0,0,IF(A477&gt;=$B$3*12,ROUND(G476*(1+$B$2/100/12),2),MIN($B$6,ROUND(G476*(1+$B$2/100/12),2))))</f>
        <v>0</v>
      </c>
      <c r="D477" s="8">
        <f>IF(G476&lt;=0,0,ROUND(G476*$B$2/100/12,2))</f>
        <v>0</v>
      </c>
      <c r="E477" s="8">
        <f>IF(G476&lt;=0,0,MIN(G476,ROUND(C477-D477+F477,2)))</f>
        <v>0</v>
      </c>
      <c r="F477" s="9">
        <f>IF(G476&lt;=0,0,$B$5)</f>
        <v>0</v>
      </c>
      <c r="G477" s="8">
        <f>MAX(0,ROUND(G476-E477,2))</f>
        <v>0</v>
      </c>
    </row>
    <row r="478">
      <c r="A478">
        <v>466</v>
      </c>
      <c r="B478" s="7" t="str">
        <f>IF(G477&lt;=0,"",EDATE($B$4,A478-1))</f>
        <v/>
      </c>
      <c r="C478" s="8">
        <f>IF(G477&lt;=0,0,IF(A478&gt;=$B$3*12,ROUND(G477*(1+$B$2/100/12),2),MIN($B$6,ROUND(G477*(1+$B$2/100/12),2))))</f>
        <v>0</v>
      </c>
      <c r="D478" s="8">
        <f>IF(G477&lt;=0,0,ROUND(G477*$B$2/100/12,2))</f>
        <v>0</v>
      </c>
      <c r="E478" s="8">
        <f>IF(G477&lt;=0,0,MIN(G477,ROUND(C478-D478+F478,2)))</f>
        <v>0</v>
      </c>
      <c r="F478" s="9">
        <f>IF(G477&lt;=0,0,$B$5)</f>
        <v>0</v>
      </c>
      <c r="G478" s="8">
        <f>MAX(0,ROUND(G477-E478,2))</f>
        <v>0</v>
      </c>
    </row>
    <row r="479">
      <c r="A479">
        <v>467</v>
      </c>
      <c r="B479" s="7" t="str">
        <f>IF(G478&lt;=0,"",EDATE($B$4,A479-1))</f>
        <v/>
      </c>
      <c r="C479" s="8">
        <f>IF(G478&lt;=0,0,IF(A479&gt;=$B$3*12,ROUND(G478*(1+$B$2/100/12),2),MIN($B$6,ROUND(G478*(1+$B$2/100/12),2))))</f>
        <v>0</v>
      </c>
      <c r="D479" s="8">
        <f>IF(G478&lt;=0,0,ROUND(G478*$B$2/100/12,2))</f>
        <v>0</v>
      </c>
      <c r="E479" s="8">
        <f>IF(G478&lt;=0,0,MIN(G478,ROUND(C479-D479+F479,2)))</f>
        <v>0</v>
      </c>
      <c r="F479" s="9">
        <f>IF(G478&lt;=0,0,$B$5)</f>
        <v>0</v>
      </c>
      <c r="G479" s="8">
        <f>MAX(0,ROUND(G478-E479,2))</f>
        <v>0</v>
      </c>
    </row>
    <row r="480">
      <c r="A480">
        <v>468</v>
      </c>
      <c r="B480" s="7" t="str">
        <f>IF(G479&lt;=0,"",EDATE($B$4,A480-1))</f>
        <v/>
      </c>
      <c r="C480" s="8">
        <f>IF(G479&lt;=0,0,IF(A480&gt;=$B$3*12,ROUND(G479*(1+$B$2/100/12),2),MIN($B$6,ROUND(G479*(1+$B$2/100/12),2))))</f>
        <v>0</v>
      </c>
      <c r="D480" s="8">
        <f>IF(G479&lt;=0,0,ROUND(G479*$B$2/100/12,2))</f>
        <v>0</v>
      </c>
      <c r="E480" s="8">
        <f>IF(G479&lt;=0,0,MIN(G479,ROUND(C480-D480+F480,2)))</f>
        <v>0</v>
      </c>
      <c r="F480" s="9">
        <f>IF(G479&lt;=0,0,$B$5)</f>
        <v>0</v>
      </c>
      <c r="G480" s="8">
        <f>MAX(0,ROUND(G479-E480,2))</f>
        <v>0</v>
      </c>
    </row>
    <row r="481">
      <c r="A481">
        <v>469</v>
      </c>
      <c r="B481" s="7" t="str">
        <f>IF(G480&lt;=0,"",EDATE($B$4,A481-1))</f>
        <v/>
      </c>
      <c r="C481" s="8">
        <f>IF(G480&lt;=0,0,IF(A481&gt;=$B$3*12,ROUND(G480*(1+$B$2/100/12),2),MIN($B$6,ROUND(G480*(1+$B$2/100/12),2))))</f>
        <v>0</v>
      </c>
      <c r="D481" s="8">
        <f>IF(G480&lt;=0,0,ROUND(G480*$B$2/100/12,2))</f>
        <v>0</v>
      </c>
      <c r="E481" s="8">
        <f>IF(G480&lt;=0,0,MIN(G480,ROUND(C481-D481+F481,2)))</f>
        <v>0</v>
      </c>
      <c r="F481" s="9">
        <f>IF(G480&lt;=0,0,$B$5)</f>
        <v>0</v>
      </c>
      <c r="G481" s="8">
        <f>MAX(0,ROUND(G480-E481,2))</f>
        <v>0</v>
      </c>
    </row>
    <row r="482">
      <c r="A482">
        <v>470</v>
      </c>
      <c r="B482" s="7" t="str">
        <f>IF(G481&lt;=0,"",EDATE($B$4,A482-1))</f>
        <v/>
      </c>
      <c r="C482" s="8">
        <f>IF(G481&lt;=0,0,IF(A482&gt;=$B$3*12,ROUND(G481*(1+$B$2/100/12),2),MIN($B$6,ROUND(G481*(1+$B$2/100/12),2))))</f>
        <v>0</v>
      </c>
      <c r="D482" s="8">
        <f>IF(G481&lt;=0,0,ROUND(G481*$B$2/100/12,2))</f>
        <v>0</v>
      </c>
      <c r="E482" s="8">
        <f>IF(G481&lt;=0,0,MIN(G481,ROUND(C482-D482+F482,2)))</f>
        <v>0</v>
      </c>
      <c r="F482" s="9">
        <f>IF(G481&lt;=0,0,$B$5)</f>
        <v>0</v>
      </c>
      <c r="G482" s="8">
        <f>MAX(0,ROUND(G481-E482,2))</f>
        <v>0</v>
      </c>
    </row>
    <row r="483">
      <c r="A483">
        <v>471</v>
      </c>
      <c r="B483" s="7" t="str">
        <f>IF(G482&lt;=0,"",EDATE($B$4,A483-1))</f>
        <v/>
      </c>
      <c r="C483" s="8">
        <f>IF(G482&lt;=0,0,IF(A483&gt;=$B$3*12,ROUND(G482*(1+$B$2/100/12),2),MIN($B$6,ROUND(G482*(1+$B$2/100/12),2))))</f>
        <v>0</v>
      </c>
      <c r="D483" s="8">
        <f>IF(G482&lt;=0,0,ROUND(G482*$B$2/100/12,2))</f>
        <v>0</v>
      </c>
      <c r="E483" s="8">
        <f>IF(G482&lt;=0,0,MIN(G482,ROUND(C483-D483+F483,2)))</f>
        <v>0</v>
      </c>
      <c r="F483" s="9">
        <f>IF(G482&lt;=0,0,$B$5)</f>
        <v>0</v>
      </c>
      <c r="G483" s="8">
        <f>MAX(0,ROUND(G482-E483,2))</f>
        <v>0</v>
      </c>
    </row>
    <row r="484">
      <c r="A484">
        <v>472</v>
      </c>
      <c r="B484" s="7" t="str">
        <f>IF(G483&lt;=0,"",EDATE($B$4,A484-1))</f>
        <v/>
      </c>
      <c r="C484" s="8">
        <f>IF(G483&lt;=0,0,IF(A484&gt;=$B$3*12,ROUND(G483*(1+$B$2/100/12),2),MIN($B$6,ROUND(G483*(1+$B$2/100/12),2))))</f>
        <v>0</v>
      </c>
      <c r="D484" s="8">
        <f>IF(G483&lt;=0,0,ROUND(G483*$B$2/100/12,2))</f>
        <v>0</v>
      </c>
      <c r="E484" s="8">
        <f>IF(G483&lt;=0,0,MIN(G483,ROUND(C484-D484+F484,2)))</f>
        <v>0</v>
      </c>
      <c r="F484" s="9">
        <f>IF(G483&lt;=0,0,$B$5)</f>
        <v>0</v>
      </c>
      <c r="G484" s="8">
        <f>MAX(0,ROUND(G483-E484,2))</f>
        <v>0</v>
      </c>
    </row>
    <row r="485">
      <c r="A485">
        <v>473</v>
      </c>
      <c r="B485" s="7" t="str">
        <f>IF(G484&lt;=0,"",EDATE($B$4,A485-1))</f>
        <v/>
      </c>
      <c r="C485" s="8">
        <f>IF(G484&lt;=0,0,IF(A485&gt;=$B$3*12,ROUND(G484*(1+$B$2/100/12),2),MIN($B$6,ROUND(G484*(1+$B$2/100/12),2))))</f>
        <v>0</v>
      </c>
      <c r="D485" s="8">
        <f>IF(G484&lt;=0,0,ROUND(G484*$B$2/100/12,2))</f>
        <v>0</v>
      </c>
      <c r="E485" s="8">
        <f>IF(G484&lt;=0,0,MIN(G484,ROUND(C485-D485+F485,2)))</f>
        <v>0</v>
      </c>
      <c r="F485" s="9">
        <f>IF(G484&lt;=0,0,$B$5)</f>
        <v>0</v>
      </c>
      <c r="G485" s="8">
        <f>MAX(0,ROUND(G484-E485,2))</f>
        <v>0</v>
      </c>
    </row>
    <row r="486">
      <c r="A486">
        <v>474</v>
      </c>
      <c r="B486" s="7" t="str">
        <f>IF(G485&lt;=0,"",EDATE($B$4,A486-1))</f>
        <v/>
      </c>
      <c r="C486" s="8">
        <f>IF(G485&lt;=0,0,IF(A486&gt;=$B$3*12,ROUND(G485*(1+$B$2/100/12),2),MIN($B$6,ROUND(G485*(1+$B$2/100/12),2))))</f>
        <v>0</v>
      </c>
      <c r="D486" s="8">
        <f>IF(G485&lt;=0,0,ROUND(G485*$B$2/100/12,2))</f>
        <v>0</v>
      </c>
      <c r="E486" s="8">
        <f>IF(G485&lt;=0,0,MIN(G485,ROUND(C486-D486+F486,2)))</f>
        <v>0</v>
      </c>
      <c r="F486" s="9">
        <f>IF(G485&lt;=0,0,$B$5)</f>
        <v>0</v>
      </c>
      <c r="G486" s="8">
        <f>MAX(0,ROUND(G485-E486,2))</f>
        <v>0</v>
      </c>
    </row>
    <row r="487">
      <c r="A487">
        <v>475</v>
      </c>
      <c r="B487" s="7" t="str">
        <f>IF(G486&lt;=0,"",EDATE($B$4,A487-1))</f>
        <v/>
      </c>
      <c r="C487" s="8">
        <f>IF(G486&lt;=0,0,IF(A487&gt;=$B$3*12,ROUND(G486*(1+$B$2/100/12),2),MIN($B$6,ROUND(G486*(1+$B$2/100/12),2))))</f>
        <v>0</v>
      </c>
      <c r="D487" s="8">
        <f>IF(G486&lt;=0,0,ROUND(G486*$B$2/100/12,2))</f>
        <v>0</v>
      </c>
      <c r="E487" s="8">
        <f>IF(G486&lt;=0,0,MIN(G486,ROUND(C487-D487+F487,2)))</f>
        <v>0</v>
      </c>
      <c r="F487" s="9">
        <f>IF(G486&lt;=0,0,$B$5)</f>
        <v>0</v>
      </c>
      <c r="G487" s="8">
        <f>MAX(0,ROUND(G486-E487,2))</f>
        <v>0</v>
      </c>
    </row>
    <row r="488">
      <c r="A488">
        <v>476</v>
      </c>
      <c r="B488" s="7" t="str">
        <f>IF(G487&lt;=0,"",EDATE($B$4,A488-1))</f>
        <v/>
      </c>
      <c r="C488" s="8">
        <f>IF(G487&lt;=0,0,IF(A488&gt;=$B$3*12,ROUND(G487*(1+$B$2/100/12),2),MIN($B$6,ROUND(G487*(1+$B$2/100/12),2))))</f>
        <v>0</v>
      </c>
      <c r="D488" s="8">
        <f>IF(G487&lt;=0,0,ROUND(G487*$B$2/100/12,2))</f>
        <v>0</v>
      </c>
      <c r="E488" s="8">
        <f>IF(G487&lt;=0,0,MIN(G487,ROUND(C488-D488+F488,2)))</f>
        <v>0</v>
      </c>
      <c r="F488" s="9">
        <f>IF(G487&lt;=0,0,$B$5)</f>
        <v>0</v>
      </c>
      <c r="G488" s="8">
        <f>MAX(0,ROUND(G487-E488,2))</f>
        <v>0</v>
      </c>
    </row>
    <row r="489">
      <c r="A489">
        <v>477</v>
      </c>
      <c r="B489" s="7" t="str">
        <f>IF(G488&lt;=0,"",EDATE($B$4,A489-1))</f>
        <v/>
      </c>
      <c r="C489" s="8">
        <f>IF(G488&lt;=0,0,IF(A489&gt;=$B$3*12,ROUND(G488*(1+$B$2/100/12),2),MIN($B$6,ROUND(G488*(1+$B$2/100/12),2))))</f>
        <v>0</v>
      </c>
      <c r="D489" s="8">
        <f>IF(G488&lt;=0,0,ROUND(G488*$B$2/100/12,2))</f>
        <v>0</v>
      </c>
      <c r="E489" s="8">
        <f>IF(G488&lt;=0,0,MIN(G488,ROUND(C489-D489+F489,2)))</f>
        <v>0</v>
      </c>
      <c r="F489" s="9">
        <f>IF(G488&lt;=0,0,$B$5)</f>
        <v>0</v>
      </c>
      <c r="G489" s="8">
        <f>MAX(0,ROUND(G488-E489,2))</f>
        <v>0</v>
      </c>
    </row>
    <row r="490">
      <c r="A490">
        <v>478</v>
      </c>
      <c r="B490" s="7" t="str">
        <f>IF(G489&lt;=0,"",EDATE($B$4,A490-1))</f>
        <v/>
      </c>
      <c r="C490" s="8">
        <f>IF(G489&lt;=0,0,IF(A490&gt;=$B$3*12,ROUND(G489*(1+$B$2/100/12),2),MIN($B$6,ROUND(G489*(1+$B$2/100/12),2))))</f>
        <v>0</v>
      </c>
      <c r="D490" s="8">
        <f>IF(G489&lt;=0,0,ROUND(G489*$B$2/100/12,2))</f>
        <v>0</v>
      </c>
      <c r="E490" s="8">
        <f>IF(G489&lt;=0,0,MIN(G489,ROUND(C490-D490+F490,2)))</f>
        <v>0</v>
      </c>
      <c r="F490" s="9">
        <f>IF(G489&lt;=0,0,$B$5)</f>
        <v>0</v>
      </c>
      <c r="G490" s="8">
        <f>MAX(0,ROUND(G489-E490,2))</f>
        <v>0</v>
      </c>
    </row>
    <row r="491">
      <c r="A491">
        <v>479</v>
      </c>
      <c r="B491" s="7" t="str">
        <f>IF(G490&lt;=0,"",EDATE($B$4,A491-1))</f>
        <v/>
      </c>
      <c r="C491" s="8">
        <f>IF(G490&lt;=0,0,IF(A491&gt;=$B$3*12,ROUND(G490*(1+$B$2/100/12),2),MIN($B$6,ROUND(G490*(1+$B$2/100/12),2))))</f>
        <v>0</v>
      </c>
      <c r="D491" s="8">
        <f>IF(G490&lt;=0,0,ROUND(G490*$B$2/100/12,2))</f>
        <v>0</v>
      </c>
      <c r="E491" s="8">
        <f>IF(G490&lt;=0,0,MIN(G490,ROUND(C491-D491+F491,2)))</f>
        <v>0</v>
      </c>
      <c r="F491" s="9">
        <f>IF(G490&lt;=0,0,$B$5)</f>
        <v>0</v>
      </c>
      <c r="G491" s="8">
        <f>MAX(0,ROUND(G490-E491,2))</f>
        <v>0</v>
      </c>
    </row>
    <row r="492">
      <c r="A492">
        <v>480</v>
      </c>
      <c r="B492" s="7" t="str">
        <f>IF(G491&lt;=0,"",EDATE($B$4,A492-1))</f>
        <v/>
      </c>
      <c r="C492" s="8">
        <f>IF(G491&lt;=0,0,IF(A492&gt;=$B$3*12,ROUND(G491*(1+$B$2/100/12),2),MIN($B$6,ROUND(G491*(1+$B$2/100/12),2))))</f>
        <v>0</v>
      </c>
      <c r="D492" s="8">
        <f>IF(G491&lt;=0,0,ROUND(G491*$B$2/100/12,2))</f>
        <v>0</v>
      </c>
      <c r="E492" s="8">
        <f>IF(G491&lt;=0,0,MIN(G491,ROUND(C492-D492+F492,2)))</f>
        <v>0</v>
      </c>
      <c r="F492" s="9">
        <f>IF(G491&lt;=0,0,$B$5)</f>
        <v>0</v>
      </c>
      <c r="G492" s="8">
        <f>MAX(0,ROUND(G491-E492,2))</f>
        <v>0</v>
      </c>
    </row>
    <row r="494">
      <c r="A494" t="inlineStr">
        <is>
          <t>Extra payments (column F) go straight to principal. Type over any yellow F cell for a one-time payment; in the final month, extra above the balance is not used.</t>
        </is>
      </c>
    </row>
    <row r="495">
      <c r="A495" t="inlineStr">
        <is>
          <t>Source: mortgageloanscalculator.com/amortization-worksheet - free for personal and classroom use</t>
        </is>
      </c>
    </row>
  </sheetData>
</worksheet>
</file>